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2. PROYECTOS INSTITUCIONALES\PROYECTOS INTERNOS\POAI SEGUIMIENTO\2024\Seguimiento Ejecucion Presupuestal\"/>
    </mc:Choice>
  </mc:AlternateContent>
  <bookViews>
    <workbookView xWindow="0" yWindow="0" windowWidth="23040" windowHeight="8532" tabRatio="242"/>
  </bookViews>
  <sheets>
    <sheet name="Junio" sheetId="1" r:id="rId1"/>
    <sheet name="Septiembre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3" i="2" l="1"/>
  <c r="L33" i="2"/>
  <c r="I33" i="2"/>
  <c r="J33" i="2" s="1"/>
  <c r="N32" i="2"/>
  <c r="L32" i="2"/>
  <c r="I32" i="2"/>
  <c r="J32" i="2" s="1"/>
  <c r="K32" i="2" s="1"/>
  <c r="N31" i="2"/>
  <c r="L31" i="2"/>
  <c r="M31" i="2" s="1"/>
  <c r="I31" i="2"/>
  <c r="J31" i="2" s="1"/>
  <c r="N30" i="2"/>
  <c r="L30" i="2"/>
  <c r="I30" i="2"/>
  <c r="J30" i="2" s="1"/>
  <c r="K30" i="2" s="1"/>
  <c r="N29" i="2"/>
  <c r="L29" i="2"/>
  <c r="I29" i="2"/>
  <c r="J29" i="2" s="1"/>
  <c r="N28" i="2"/>
  <c r="L28" i="2"/>
  <c r="I28" i="2"/>
  <c r="J28" i="2" s="1"/>
  <c r="K28" i="2" s="1"/>
  <c r="N27" i="2"/>
  <c r="L27" i="2"/>
  <c r="I27" i="2"/>
  <c r="N26" i="2"/>
  <c r="L26" i="2"/>
  <c r="I26" i="2"/>
  <c r="J26" i="2" s="1"/>
  <c r="K26" i="2" s="1"/>
  <c r="N25" i="2"/>
  <c r="L25" i="2"/>
  <c r="M25" i="2" s="1"/>
  <c r="I25" i="2"/>
  <c r="J25" i="2" s="1"/>
  <c r="N24" i="2"/>
  <c r="L24" i="2"/>
  <c r="I24" i="2"/>
  <c r="J24" i="2" s="1"/>
  <c r="K24" i="2" s="1"/>
  <c r="T23" i="2"/>
  <c r="S23" i="2"/>
  <c r="S20" i="2" s="1"/>
  <c r="S19" i="2" s="1"/>
  <c r="R23" i="2"/>
  <c r="Q23" i="2"/>
  <c r="P23" i="2"/>
  <c r="H23" i="2"/>
  <c r="G23" i="2"/>
  <c r="F23" i="2"/>
  <c r="E23" i="2"/>
  <c r="D23" i="2"/>
  <c r="N22" i="2"/>
  <c r="N21" i="2" s="1"/>
  <c r="L22" i="2"/>
  <c r="L21" i="2" s="1"/>
  <c r="I22" i="2"/>
  <c r="J22" i="2" s="1"/>
  <c r="T21" i="2"/>
  <c r="T20" i="2" s="1"/>
  <c r="T19" i="2" s="1"/>
  <c r="S21" i="2"/>
  <c r="R21" i="2"/>
  <c r="Q21" i="2"/>
  <c r="P21" i="2"/>
  <c r="P20" i="2" s="1"/>
  <c r="P19" i="2" s="1"/>
  <c r="H21" i="2"/>
  <c r="G21" i="2"/>
  <c r="G20" i="2" s="1"/>
  <c r="G19" i="2" s="1"/>
  <c r="F21" i="2"/>
  <c r="E21" i="2"/>
  <c r="E20" i="2" s="1"/>
  <c r="E19" i="2" s="1"/>
  <c r="D21" i="2"/>
  <c r="N18" i="2"/>
  <c r="L18" i="2"/>
  <c r="I18" i="2"/>
  <c r="J18" i="2" s="1"/>
  <c r="T17" i="2"/>
  <c r="S17" i="2"/>
  <c r="R17" i="2"/>
  <c r="Q17" i="2"/>
  <c r="P17" i="2"/>
  <c r="N17" i="2"/>
  <c r="L17" i="2"/>
  <c r="I17" i="2"/>
  <c r="H17" i="2"/>
  <c r="G17" i="2"/>
  <c r="F17" i="2"/>
  <c r="E17" i="2"/>
  <c r="D17" i="2"/>
  <c r="N16" i="2"/>
  <c r="L16" i="2"/>
  <c r="I16" i="2"/>
  <c r="J16" i="2" s="1"/>
  <c r="K16" i="2" s="1"/>
  <c r="N15" i="2"/>
  <c r="L15" i="2"/>
  <c r="I15" i="2"/>
  <c r="J15" i="2" s="1"/>
  <c r="T14" i="2"/>
  <c r="S14" i="2"/>
  <c r="R14" i="2"/>
  <c r="Q14" i="2"/>
  <c r="P14" i="2"/>
  <c r="H14" i="2"/>
  <c r="G14" i="2"/>
  <c r="G13" i="2" s="1"/>
  <c r="G12" i="2" s="1"/>
  <c r="G11" i="2" s="1"/>
  <c r="F14" i="2"/>
  <c r="F13" i="2" s="1"/>
  <c r="F12" i="2" s="1"/>
  <c r="F11" i="2" s="1"/>
  <c r="E14" i="2"/>
  <c r="E13" i="2" s="1"/>
  <c r="E12" i="2" s="1"/>
  <c r="E11" i="2" s="1"/>
  <c r="D14" i="2"/>
  <c r="R13" i="2"/>
  <c r="R12" i="2" s="1"/>
  <c r="R11" i="2" s="1"/>
  <c r="O25" i="2" l="1"/>
  <c r="O29" i="2"/>
  <c r="O33" i="2"/>
  <c r="E10" i="2"/>
  <c r="E9" i="2" s="1"/>
  <c r="Q13" i="2"/>
  <c r="Q12" i="2" s="1"/>
  <c r="Q11" i="2" s="1"/>
  <c r="D20" i="2"/>
  <c r="D19" i="2" s="1"/>
  <c r="H20" i="2"/>
  <c r="H19" i="2" s="1"/>
  <c r="G10" i="2"/>
  <c r="G9" i="2" s="1"/>
  <c r="S13" i="2"/>
  <c r="S12" i="2" s="1"/>
  <c r="S11" i="2" s="1"/>
  <c r="S10" i="2" s="1"/>
  <c r="S9" i="2" s="1"/>
  <c r="N14" i="2"/>
  <c r="N13" i="2" s="1"/>
  <c r="K33" i="2"/>
  <c r="M18" i="2"/>
  <c r="Q20" i="2"/>
  <c r="Q19" i="2" s="1"/>
  <c r="Q10" i="2" s="1"/>
  <c r="Q9" i="2" s="1"/>
  <c r="I21" i="2"/>
  <c r="N23" i="2"/>
  <c r="K29" i="2"/>
  <c r="M33" i="2"/>
  <c r="D13" i="2"/>
  <c r="D12" i="2" s="1"/>
  <c r="D11" i="2" s="1"/>
  <c r="D10" i="2" s="1"/>
  <c r="D9" i="2" s="1"/>
  <c r="H13" i="2"/>
  <c r="H12" i="2" s="1"/>
  <c r="H11" i="2" s="1"/>
  <c r="H10" i="2" s="1"/>
  <c r="H9" i="2" s="1"/>
  <c r="P13" i="2"/>
  <c r="P12" i="2" s="1"/>
  <c r="P11" i="2" s="1"/>
  <c r="P10" i="2" s="1"/>
  <c r="P9" i="2" s="1"/>
  <c r="T13" i="2"/>
  <c r="T12" i="2" s="1"/>
  <c r="T11" i="2" s="1"/>
  <c r="T10" i="2" s="1"/>
  <c r="T9" i="2" s="1"/>
  <c r="M29" i="2"/>
  <c r="K25" i="2"/>
  <c r="R20" i="2"/>
  <c r="R19" i="2" s="1"/>
  <c r="R10" i="2" s="1"/>
  <c r="R9" i="2" s="1"/>
  <c r="K22" i="2"/>
  <c r="K21" i="2" s="1"/>
  <c r="J21" i="2"/>
  <c r="M21" i="2" s="1"/>
  <c r="N20" i="2"/>
  <c r="K18" i="2"/>
  <c r="K17" i="2" s="1"/>
  <c r="J17" i="2"/>
  <c r="M17" i="2" s="1"/>
  <c r="M22" i="2"/>
  <c r="M24" i="2"/>
  <c r="L23" i="2"/>
  <c r="M26" i="2"/>
  <c r="M28" i="2"/>
  <c r="M30" i="2"/>
  <c r="M32" i="2"/>
  <c r="K15" i="2"/>
  <c r="K14" i="2" s="1"/>
  <c r="J14" i="2"/>
  <c r="J13" i="2" s="1"/>
  <c r="J12" i="2" s="1"/>
  <c r="J11" i="2" s="1"/>
  <c r="L14" i="2"/>
  <c r="M16" i="2"/>
  <c r="O22" i="2"/>
  <c r="O24" i="2"/>
  <c r="O26" i="2"/>
  <c r="O28" i="2"/>
  <c r="O30" i="2"/>
  <c r="O32" i="2"/>
  <c r="I14" i="2"/>
  <c r="I13" i="2" s="1"/>
  <c r="I12" i="2" s="1"/>
  <c r="I11" i="2" s="1"/>
  <c r="O16" i="2"/>
  <c r="O17" i="2"/>
  <c r="O18" i="2"/>
  <c r="F20" i="2"/>
  <c r="F19" i="2" s="1"/>
  <c r="F10" i="2" s="1"/>
  <c r="F9" i="2" s="1"/>
  <c r="I23" i="2"/>
  <c r="J27" i="2"/>
  <c r="O31" i="2"/>
  <c r="K31" i="2"/>
  <c r="I20" i="2" l="1"/>
  <c r="I19" i="2" s="1"/>
  <c r="I10" i="2"/>
  <c r="I9" i="2" s="1"/>
  <c r="N12" i="2"/>
  <c r="O13" i="2"/>
  <c r="L13" i="2"/>
  <c r="M14" i="2"/>
  <c r="O14" i="2"/>
  <c r="O27" i="2"/>
  <c r="K27" i="2"/>
  <c r="K23" i="2" s="1"/>
  <c r="K20" i="2" s="1"/>
  <c r="K19" i="2" s="1"/>
  <c r="M27" i="2"/>
  <c r="N19" i="2"/>
  <c r="L20" i="2"/>
  <c r="K13" i="2"/>
  <c r="K12" i="2" s="1"/>
  <c r="K11" i="2" s="1"/>
  <c r="O21" i="2"/>
  <c r="J23" i="2"/>
  <c r="O23" i="2" s="1"/>
  <c r="M23" i="2" l="1"/>
  <c r="K10" i="2"/>
  <c r="K9" i="2" s="1"/>
  <c r="L19" i="2"/>
  <c r="N11" i="2"/>
  <c r="O12" i="2"/>
  <c r="M13" i="2"/>
  <c r="L12" i="2"/>
  <c r="J20" i="2"/>
  <c r="J19" i="2" l="1"/>
  <c r="M19" i="2" s="1"/>
  <c r="O20" i="2"/>
  <c r="O11" i="2"/>
  <c r="N10" i="2"/>
  <c r="M20" i="2"/>
  <c r="M12" i="2"/>
  <c r="L11" i="2"/>
  <c r="N9" i="2" l="1"/>
  <c r="L10" i="2"/>
  <c r="M11" i="2"/>
  <c r="J10" i="2"/>
  <c r="J9" i="2" s="1"/>
  <c r="O19" i="2"/>
  <c r="O9" i="2" l="1"/>
  <c r="O10" i="2"/>
  <c r="L9" i="2"/>
  <c r="M9" i="2" s="1"/>
  <c r="M10" i="2"/>
  <c r="N33" i="1" l="1"/>
  <c r="L33" i="1"/>
  <c r="I33" i="1"/>
  <c r="J33" i="1" s="1"/>
  <c r="U33" i="1" s="1"/>
  <c r="N32" i="1"/>
  <c r="L32" i="1"/>
  <c r="I32" i="1"/>
  <c r="J32" i="1" s="1"/>
  <c r="U32" i="1" s="1"/>
  <c r="N31" i="1"/>
  <c r="L31" i="1"/>
  <c r="I31" i="1"/>
  <c r="J31" i="1" s="1"/>
  <c r="U31" i="1" s="1"/>
  <c r="N30" i="1"/>
  <c r="L30" i="1"/>
  <c r="I30" i="1"/>
  <c r="J30" i="1" s="1"/>
  <c r="N29" i="1"/>
  <c r="L29" i="1"/>
  <c r="M29" i="1" s="1"/>
  <c r="I29" i="1"/>
  <c r="J29" i="1" s="1"/>
  <c r="U29" i="1" s="1"/>
  <c r="N28" i="1"/>
  <c r="L28" i="1"/>
  <c r="I28" i="1"/>
  <c r="J28" i="1" s="1"/>
  <c r="U28" i="1" s="1"/>
  <c r="N27" i="1"/>
  <c r="L27" i="1"/>
  <c r="I27" i="1"/>
  <c r="J27" i="1" s="1"/>
  <c r="U27" i="1" s="1"/>
  <c r="N26" i="1"/>
  <c r="L26" i="1"/>
  <c r="I26" i="1"/>
  <c r="J26" i="1" s="1"/>
  <c r="N25" i="1"/>
  <c r="L25" i="1"/>
  <c r="I25" i="1"/>
  <c r="J25" i="1" s="1"/>
  <c r="K25" i="1" s="1"/>
  <c r="N24" i="1"/>
  <c r="L24" i="1"/>
  <c r="I24" i="1"/>
  <c r="J24" i="1" s="1"/>
  <c r="K24" i="1" s="1"/>
  <c r="T23" i="1"/>
  <c r="S23" i="1"/>
  <c r="R23" i="1"/>
  <c r="Q23" i="1"/>
  <c r="P23" i="1"/>
  <c r="H23" i="1"/>
  <c r="G23" i="1"/>
  <c r="F23" i="1"/>
  <c r="E23" i="1"/>
  <c r="D23" i="1"/>
  <c r="N22" i="1"/>
  <c r="L22" i="1"/>
  <c r="I22" i="1"/>
  <c r="T21" i="1"/>
  <c r="S21" i="1"/>
  <c r="R21" i="1"/>
  <c r="R20" i="1" s="1"/>
  <c r="R19" i="1" s="1"/>
  <c r="Q21" i="1"/>
  <c r="P21" i="1"/>
  <c r="P20" i="1" s="1"/>
  <c r="P19" i="1" s="1"/>
  <c r="N21" i="1"/>
  <c r="L21" i="1"/>
  <c r="H21" i="1"/>
  <c r="G21" i="1"/>
  <c r="F21" i="1"/>
  <c r="E21" i="1"/>
  <c r="D21" i="1"/>
  <c r="S20" i="1"/>
  <c r="S19" i="1" s="1"/>
  <c r="N18" i="1"/>
  <c r="L18" i="1"/>
  <c r="I18" i="1"/>
  <c r="J18" i="1" s="1"/>
  <c r="K18" i="1" s="1"/>
  <c r="K17" i="1" s="1"/>
  <c r="T17" i="1"/>
  <c r="S17" i="1"/>
  <c r="R17" i="1"/>
  <c r="Q17" i="1"/>
  <c r="Q13" i="1" s="1"/>
  <c r="Q12" i="1" s="1"/>
  <c r="Q11" i="1" s="1"/>
  <c r="P17" i="1"/>
  <c r="N17" i="1"/>
  <c r="H17" i="1"/>
  <c r="G17" i="1"/>
  <c r="F17" i="1"/>
  <c r="E17" i="1"/>
  <c r="D17" i="1"/>
  <c r="N16" i="1"/>
  <c r="N14" i="1" s="1"/>
  <c r="L16" i="1"/>
  <c r="I16" i="1"/>
  <c r="J16" i="1" s="1"/>
  <c r="N15" i="1"/>
  <c r="L15" i="1"/>
  <c r="I15" i="1"/>
  <c r="T14" i="1"/>
  <c r="S14" i="1"/>
  <c r="R14" i="1"/>
  <c r="Q14" i="1"/>
  <c r="P14" i="1"/>
  <c r="P13" i="1" s="1"/>
  <c r="P12" i="1" s="1"/>
  <c r="P11" i="1" s="1"/>
  <c r="L14" i="1"/>
  <c r="H14" i="1"/>
  <c r="G14" i="1"/>
  <c r="F14" i="1"/>
  <c r="F13" i="1" s="1"/>
  <c r="F12" i="1" s="1"/>
  <c r="F11" i="1" s="1"/>
  <c r="E14" i="1"/>
  <c r="E13" i="1" s="1"/>
  <c r="E12" i="1" s="1"/>
  <c r="E11" i="1" s="1"/>
  <c r="D14" i="1"/>
  <c r="T13" i="1"/>
  <c r="T12" i="1" s="1"/>
  <c r="T11" i="1" s="1"/>
  <c r="S13" i="1"/>
  <c r="S12" i="1" s="1"/>
  <c r="S11" i="1" s="1"/>
  <c r="G13" i="1"/>
  <c r="G12" i="1" s="1"/>
  <c r="G11" i="1" s="1"/>
  <c r="S10" i="1" l="1"/>
  <c r="S9" i="1" s="1"/>
  <c r="D13" i="1"/>
  <c r="D12" i="1" s="1"/>
  <c r="D11" i="1" s="1"/>
  <c r="D10" i="1" s="1"/>
  <c r="D9" i="1" s="1"/>
  <c r="D20" i="1"/>
  <c r="D19" i="1" s="1"/>
  <c r="T20" i="1"/>
  <c r="T19" i="1" s="1"/>
  <c r="T10" i="1" s="1"/>
  <c r="T9" i="1" s="1"/>
  <c r="G20" i="1"/>
  <c r="G19" i="1" s="1"/>
  <c r="M16" i="1"/>
  <c r="M32" i="1"/>
  <c r="N23" i="1"/>
  <c r="G10" i="1"/>
  <c r="G9" i="1" s="1"/>
  <c r="I17" i="1"/>
  <c r="M18" i="1"/>
  <c r="F20" i="1"/>
  <c r="F19" i="1" s="1"/>
  <c r="F10" i="1" s="1"/>
  <c r="F9" i="1" s="1"/>
  <c r="L23" i="1"/>
  <c r="L20" i="1" s="1"/>
  <c r="L19" i="1" s="1"/>
  <c r="M28" i="1"/>
  <c r="R13" i="1"/>
  <c r="R12" i="1" s="1"/>
  <c r="R11" i="1" s="1"/>
  <c r="R10" i="1" s="1"/>
  <c r="R9" i="1" s="1"/>
  <c r="O16" i="1"/>
  <c r="Q20" i="1"/>
  <c r="Q19" i="1" s="1"/>
  <c r="Q10" i="1" s="1"/>
  <c r="Q9" i="1" s="1"/>
  <c r="E20" i="1"/>
  <c r="E19" i="1" s="1"/>
  <c r="E10" i="1" s="1"/>
  <c r="E9" i="1" s="1"/>
  <c r="H13" i="1"/>
  <c r="H12" i="1" s="1"/>
  <c r="H11" i="1" s="1"/>
  <c r="O30" i="1"/>
  <c r="K33" i="1"/>
  <c r="O32" i="1"/>
  <c r="M33" i="1"/>
  <c r="I23" i="1"/>
  <c r="O33" i="1"/>
  <c r="L17" i="1"/>
  <c r="L13" i="1" s="1"/>
  <c r="L12" i="1" s="1"/>
  <c r="H20" i="1"/>
  <c r="H19" i="1" s="1"/>
  <c r="K28" i="1"/>
  <c r="K29" i="1"/>
  <c r="K32" i="1"/>
  <c r="U26" i="1"/>
  <c r="K26" i="1"/>
  <c r="O26" i="1"/>
  <c r="P10" i="1"/>
  <c r="P9" i="1" s="1"/>
  <c r="U30" i="1"/>
  <c r="K30" i="1"/>
  <c r="I14" i="1"/>
  <c r="I13" i="1" s="1"/>
  <c r="I12" i="1" s="1"/>
  <c r="I11" i="1" s="1"/>
  <c r="J15" i="1"/>
  <c r="U16" i="1"/>
  <c r="K16" i="1"/>
  <c r="I21" i="1"/>
  <c r="J22" i="1"/>
  <c r="O27" i="1"/>
  <c r="O31" i="1"/>
  <c r="J17" i="1"/>
  <c r="U17" i="1" s="1"/>
  <c r="U18" i="1"/>
  <c r="O18" i="1"/>
  <c r="M24" i="1"/>
  <c r="J23" i="1"/>
  <c r="U23" i="1" s="1"/>
  <c r="U24" i="1"/>
  <c r="O24" i="1"/>
  <c r="M26" i="1"/>
  <c r="K27" i="1"/>
  <c r="O28" i="1"/>
  <c r="M30" i="1"/>
  <c r="K31" i="1"/>
  <c r="N13" i="1"/>
  <c r="N20" i="1"/>
  <c r="M25" i="1"/>
  <c r="U25" i="1"/>
  <c r="O25" i="1"/>
  <c r="M27" i="1"/>
  <c r="O29" i="1"/>
  <c r="M31" i="1"/>
  <c r="M17" i="1" l="1"/>
  <c r="K23" i="1"/>
  <c r="I20" i="1"/>
  <c r="I19" i="1" s="1"/>
  <c r="O17" i="1"/>
  <c r="H10" i="1"/>
  <c r="H9" i="1" s="1"/>
  <c r="U22" i="1"/>
  <c r="O22" i="1"/>
  <c r="K22" i="1"/>
  <c r="K21" i="1" s="1"/>
  <c r="M22" i="1"/>
  <c r="J21" i="1"/>
  <c r="U15" i="1"/>
  <c r="K15" i="1"/>
  <c r="K14" i="1" s="1"/>
  <c r="K13" i="1" s="1"/>
  <c r="K12" i="1" s="1"/>
  <c r="K11" i="1" s="1"/>
  <c r="M15" i="1"/>
  <c r="J14" i="1"/>
  <c r="M23" i="1"/>
  <c r="I10" i="1"/>
  <c r="I9" i="1" s="1"/>
  <c r="O15" i="1"/>
  <c r="N12" i="1"/>
  <c r="L11" i="1"/>
  <c r="N19" i="1"/>
  <c r="O23" i="1"/>
  <c r="K20" i="1" l="1"/>
  <c r="K19" i="1" s="1"/>
  <c r="K10" i="1" s="1"/>
  <c r="K9" i="1" s="1"/>
  <c r="U14" i="1"/>
  <c r="J13" i="1"/>
  <c r="O14" i="1"/>
  <c r="M14" i="1"/>
  <c r="U21" i="1"/>
  <c r="J20" i="1"/>
  <c r="O21" i="1"/>
  <c r="M21" i="1"/>
  <c r="L10" i="1"/>
  <c r="N11" i="1"/>
  <c r="U20" i="1" l="1"/>
  <c r="J19" i="1"/>
  <c r="M20" i="1"/>
  <c r="O20" i="1"/>
  <c r="U13" i="1"/>
  <c r="J12" i="1"/>
  <c r="M13" i="1"/>
  <c r="O13" i="1"/>
  <c r="N10" i="1"/>
  <c r="L9" i="1"/>
  <c r="N9" i="1" l="1"/>
  <c r="U12" i="1"/>
  <c r="J11" i="1"/>
  <c r="M12" i="1"/>
  <c r="O12" i="1"/>
  <c r="U19" i="1"/>
  <c r="M19" i="1"/>
  <c r="O19" i="1"/>
  <c r="U11" i="1" l="1"/>
  <c r="J10" i="1"/>
  <c r="M11" i="1"/>
  <c r="O11" i="1"/>
  <c r="U10" i="1" l="1"/>
  <c r="J9" i="1"/>
  <c r="M10" i="1"/>
  <c r="O10" i="1"/>
  <c r="U9" i="1" l="1"/>
  <c r="M9" i="1"/>
  <c r="O9" i="1"/>
</calcChain>
</file>

<file path=xl/sharedStrings.xml><?xml version="1.0" encoding="utf-8"?>
<sst xmlns="http://schemas.openxmlformats.org/spreadsheetml/2006/main" count="148" uniqueCount="72">
  <si>
    <t>E.S.E METROSALUD</t>
  </si>
  <si>
    <t>EJECUCION PRESUPUESTAL DE GASTOS</t>
  </si>
  <si>
    <t>30 DE JUNIO DE 2024</t>
  </si>
  <si>
    <t>Rubro</t>
  </si>
  <si>
    <t>Detalle Rubro</t>
  </si>
  <si>
    <t>Presupuesto Inicial</t>
  </si>
  <si>
    <t>Modificaciones</t>
  </si>
  <si>
    <t>Presupuesto Definitivo</t>
  </si>
  <si>
    <t>Disponibili-dades Expedidas</t>
  </si>
  <si>
    <t>Ejecutado</t>
  </si>
  <si>
    <t>Pagos</t>
  </si>
  <si>
    <t>Cuentas por Pagar</t>
  </si>
  <si>
    <t>Saldos</t>
  </si>
  <si>
    <t>Adiciones</t>
  </si>
  <si>
    <t>Reducciones</t>
  </si>
  <si>
    <t>- Débitos</t>
  </si>
  <si>
    <t>+ Créditos</t>
  </si>
  <si>
    <t>Total Modifi-caciones</t>
  </si>
  <si>
    <t>Compromisos</t>
  </si>
  <si>
    <t>Pagos + Obligaciones</t>
  </si>
  <si>
    <t>Disponibilidad</t>
  </si>
  <si>
    <t>Adquisiciones diferentes de activos</t>
  </si>
  <si>
    <t>Adquisición de servicios</t>
  </si>
  <si>
    <t xml:space="preserve">Servicios prestados a las empresas y servicios de producción </t>
  </si>
  <si>
    <t>Servicios para la comunidad, sociales y personales</t>
  </si>
  <si>
    <t>2.3</t>
  </si>
  <si>
    <t>Inversión</t>
  </si>
  <si>
    <t>2.3.2</t>
  </si>
  <si>
    <t>Adquisición de bienes y se</t>
  </si>
  <si>
    <t>2.3.2.01</t>
  </si>
  <si>
    <t>Adquisición de activos no</t>
  </si>
  <si>
    <t>2.3.2.01.01</t>
  </si>
  <si>
    <t>Activos fijos</t>
  </si>
  <si>
    <t>2.3.2.01.01.003</t>
  </si>
  <si>
    <t>Maquinaria y equipo</t>
  </si>
  <si>
    <t>2.3.2.01.01.003.03</t>
  </si>
  <si>
    <t>Maquinaria de oficina, contabilidad e informática</t>
  </si>
  <si>
    <t>2.3.2.01.01.003.03.01</t>
  </si>
  <si>
    <t>Dotacion de oficnica - Máquinas para oficina y contabilidad, y sus partes y accesorios</t>
  </si>
  <si>
    <t>2.3.2.01.01.003.03.02</t>
  </si>
  <si>
    <t>Gestión de la tecnología y la información -Maquinaria de informática y sus partes, piezas y accesorios</t>
  </si>
  <si>
    <t>2.3.2.01.01.003.06</t>
  </si>
  <si>
    <t>Aparatos médicos, instrumentos ópticos y de precisión, relojes</t>
  </si>
  <si>
    <t>2.3.2.01.01.003.06.01</t>
  </si>
  <si>
    <t>Equipo médico científico -Aparatos médicos y quirúrgicos y aparatos ortésicos y protésicos</t>
  </si>
  <si>
    <t>2.3.2.02</t>
  </si>
  <si>
    <t>2.3.2.02.02</t>
  </si>
  <si>
    <t>2.3.2.02.02.008</t>
  </si>
  <si>
    <t>2.3.2.02.02.008.02</t>
  </si>
  <si>
    <t>Comunicación organizacional</t>
  </si>
  <si>
    <t>2.3.2.02.02.009</t>
  </si>
  <si>
    <t>2.3.2.02.02.009.01</t>
  </si>
  <si>
    <t>Fortalecimiento de los servicios de salud</t>
  </si>
  <si>
    <t>2.3.2.02.02.009.02</t>
  </si>
  <si>
    <t>Desarrollo de la organización</t>
  </si>
  <si>
    <t>2.3.2.02.02.009.03</t>
  </si>
  <si>
    <t>Diseño e implementación del modelo de prestación de los servicios de salud</t>
  </si>
  <si>
    <t>2.3.2.02.02.009.04</t>
  </si>
  <si>
    <t>Capacitación del talento humano</t>
  </si>
  <si>
    <t>2.3.2.02.02.009.05</t>
  </si>
  <si>
    <t>Desrrollo integral y calidad de vida de los servidores - vivenda</t>
  </si>
  <si>
    <t>2.3.2.02.02.009.06</t>
  </si>
  <si>
    <t>Gastos deportivos y recreación de los funcionarios</t>
  </si>
  <si>
    <t>2.3.2.02.02.009.07</t>
  </si>
  <si>
    <t>Bienestar laboral y cultural y calidad de vida de los funcionarios</t>
  </si>
  <si>
    <t>2.3.2.02.02.009.08</t>
  </si>
  <si>
    <t xml:space="preserve">Gastos deportivos y recreación de los trabajadores  clausulas 58 - 59 de la convencion </t>
  </si>
  <si>
    <t>2.3.2.02.02.009.09</t>
  </si>
  <si>
    <t>Metrosalud consciente y sostenible</t>
  </si>
  <si>
    <t>2.3.2.02.02.009.10</t>
  </si>
  <si>
    <t>Gestión de la salud pública y terrirotial</t>
  </si>
  <si>
    <t>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</si>
</sst>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_ ;[Red]\-#,##0\ "/>
    <numFmt numFmtId="165" formatCode="#,##0_ ;\-#,##0\ "/>
    <numFmt numFmtId="166" formatCode="0.0%"/>
  </numFmts>
  <fonts count="8" x14ac:knownFonts="1">
    <font>
      <sz val="11"/>
      <color theme="1"/>
      <name val="Calibri"/>
      <family val="2"/>
      <scheme val="minor"/>
    </font>
    <font>
      <sz val="25"/>
      <color theme="1"/>
      <name val="Arial Narrow"/>
      <family val="2"/>
    </font>
    <font>
      <b/>
      <sz val="25"/>
      <color theme="1"/>
      <name val="Arial Narrow"/>
      <family val="2"/>
    </font>
    <font>
      <sz val="30"/>
      <color theme="1"/>
      <name val="Arial Narrow"/>
      <family val="2"/>
    </font>
    <font>
      <b/>
      <sz val="30"/>
      <name val="Arial Narrow"/>
      <family val="2"/>
    </font>
    <font>
      <b/>
      <sz val="25"/>
      <name val="Arial Narrow"/>
      <family val="2"/>
    </font>
    <font>
      <b/>
      <sz val="25"/>
      <color rgb="FF000000"/>
      <name val="Arial Narrow"/>
      <family val="2"/>
    </font>
    <font>
      <sz val="25"/>
      <name val="Arial Narrow"/>
      <family val="2"/>
    </font>
  </fonts>
  <fills count="6">
    <fill>
      <patternFill patternType="none"/>
    </fill>
    <fill>
      <patternFill patternType="gray125"/>
    </fill>
    <fill>
      <gradientFill degree="90">
        <stop position="0">
          <color theme="7" tint="0.80001220740379042"/>
        </stop>
        <stop position="1">
          <color theme="0"/>
        </stop>
      </gradientFill>
    </fill>
    <fill>
      <gradientFill degree="90">
        <stop position="0">
          <color theme="5" tint="0.80001220740379042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7" tint="0.80001220740379042"/>
        </stop>
      </gradientFill>
    </fill>
    <fill>
      <gradientFill degree="90">
        <stop position="0">
          <color theme="0"/>
        </stop>
        <stop position="1">
          <color theme="9" tint="0.80001220740379042"/>
        </stop>
      </gradientFill>
    </fill>
  </fills>
  <borders count="4">
    <border>
      <left/>
      <right/>
      <top/>
      <bottom/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/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  <border>
      <left style="thin">
        <color theme="7" tint="-0.24994659260841701"/>
      </left>
      <right style="thin">
        <color theme="7" tint="-0.24994659260841701"/>
      </right>
      <top/>
      <bottom style="thin">
        <color theme="7" tint="-0.24994659260841701"/>
      </bottom>
      <diagonal/>
    </border>
  </borders>
  <cellStyleXfs count="1">
    <xf numFmtId="0" fontId="0" fillId="0" borderId="0"/>
  </cellStyleXfs>
  <cellXfs count="98">
    <xf numFmtId="0" fontId="0" fillId="0" borderId="0" xfId="0"/>
    <xf numFmtId="3" fontId="1" fillId="0" borderId="0" xfId="0" applyNumberFormat="1" applyFont="1" applyFill="1"/>
    <xf numFmtId="3" fontId="2" fillId="0" borderId="0" xfId="0" applyNumberFormat="1" applyFont="1" applyFill="1" applyAlignment="1">
      <alignment horizontal="center" vertical="center"/>
    </xf>
    <xf numFmtId="164" fontId="1" fillId="0" borderId="0" xfId="0" applyNumberFormat="1" applyFont="1" applyFill="1" applyAlignment="1">
      <alignment horizontal="right"/>
    </xf>
    <xf numFmtId="165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>
      <alignment horizontal="right"/>
    </xf>
    <xf numFmtId="10" fontId="1" fillId="0" borderId="0" xfId="0" applyNumberFormat="1" applyFont="1" applyFill="1" applyAlignment="1">
      <alignment horizontal="right"/>
    </xf>
    <xf numFmtId="164" fontId="1" fillId="0" borderId="0" xfId="0" applyNumberFormat="1" applyFont="1" applyFill="1" applyAlignment="1">
      <alignment horizontal="center"/>
    </xf>
    <xf numFmtId="164" fontId="1" fillId="0" borderId="0" xfId="0" applyNumberFormat="1" applyFont="1" applyAlignment="1">
      <alignment horizontal="right"/>
    </xf>
    <xf numFmtId="164" fontId="1" fillId="0" borderId="0" xfId="0" applyNumberFormat="1" applyFont="1"/>
    <xf numFmtId="0" fontId="1" fillId="0" borderId="0" xfId="0" applyFont="1"/>
    <xf numFmtId="3" fontId="1" fillId="0" borderId="0" xfId="0" applyNumberFormat="1" applyFont="1" applyAlignment="1"/>
    <xf numFmtId="4" fontId="1" fillId="0" borderId="0" xfId="0" applyNumberFormat="1" applyFont="1" applyAlignment="1"/>
    <xf numFmtId="3" fontId="3" fillId="0" borderId="0" xfId="0" applyNumberFormat="1" applyFont="1" applyFill="1"/>
    <xf numFmtId="164" fontId="3" fillId="0" borderId="0" xfId="0" applyNumberFormat="1" applyFont="1" applyFill="1" applyAlignment="1">
      <alignment horizontal="center"/>
    </xf>
    <xf numFmtId="164" fontId="3" fillId="0" borderId="0" xfId="0" applyNumberFormat="1" applyFont="1" applyAlignment="1">
      <alignment horizontal="right"/>
    </xf>
    <xf numFmtId="164" fontId="3" fillId="0" borderId="0" xfId="0" applyNumberFormat="1" applyFont="1"/>
    <xf numFmtId="0" fontId="3" fillId="0" borderId="0" xfId="0" applyFont="1"/>
    <xf numFmtId="3" fontId="3" fillId="0" borderId="0" xfId="0" applyNumberFormat="1" applyFont="1" applyAlignment="1"/>
    <xf numFmtId="4" fontId="3" fillId="0" borderId="0" xfId="0" applyNumberFormat="1" applyFont="1" applyAlignment="1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3" fontId="3" fillId="0" borderId="0" xfId="0" applyNumberFormat="1" applyFont="1" applyFill="1" applyAlignment="1"/>
    <xf numFmtId="4" fontId="3" fillId="0" borderId="0" xfId="0" applyNumberFormat="1" applyFont="1" applyFill="1" applyAlignment="1"/>
    <xf numFmtId="165" fontId="1" fillId="0" borderId="0" xfId="0" applyNumberFormat="1" applyFont="1" applyFill="1"/>
    <xf numFmtId="3" fontId="2" fillId="0" borderId="0" xfId="0" applyNumberFormat="1" applyFont="1" applyFill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 wrapText="1"/>
    </xf>
    <xf numFmtId="165" fontId="2" fillId="3" borderId="2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left"/>
    </xf>
    <xf numFmtId="1" fontId="6" fillId="4" borderId="2" xfId="0" applyNumberFormat="1" applyFont="1" applyFill="1" applyBorder="1" applyAlignment="1">
      <alignment horizontal="left"/>
    </xf>
    <xf numFmtId="164" fontId="6" fillId="4" borderId="2" xfId="0" applyNumberFormat="1" applyFont="1" applyFill="1" applyBorder="1" applyAlignment="1">
      <alignment horizontal="right"/>
    </xf>
    <xf numFmtId="166" fontId="6" fillId="4" borderId="2" xfId="0" applyNumberFormat="1" applyFont="1" applyFill="1" applyBorder="1" applyAlignment="1">
      <alignment horizontal="right"/>
    </xf>
    <xf numFmtId="10" fontId="6" fillId="4" borderId="2" xfId="0" applyNumberFormat="1" applyFont="1" applyFill="1" applyBorder="1" applyAlignment="1">
      <alignment horizontal="right"/>
    </xf>
    <xf numFmtId="1" fontId="6" fillId="5" borderId="2" xfId="0" applyNumberFormat="1" applyFont="1" applyFill="1" applyBorder="1" applyAlignment="1">
      <alignment horizontal="left"/>
    </xf>
    <xf numFmtId="164" fontId="6" fillId="5" borderId="2" xfId="0" applyNumberFormat="1" applyFont="1" applyFill="1" applyBorder="1" applyAlignment="1">
      <alignment horizontal="right"/>
    </xf>
    <xf numFmtId="166" fontId="6" fillId="5" borderId="2" xfId="0" applyNumberFormat="1" applyFont="1" applyFill="1" applyBorder="1" applyAlignment="1">
      <alignment horizontal="right"/>
    </xf>
    <xf numFmtId="10" fontId="6" fillId="5" borderId="2" xfId="0" applyNumberFormat="1" applyFont="1" applyFill="1" applyBorder="1" applyAlignment="1">
      <alignment horizontal="right"/>
    </xf>
    <xf numFmtId="0" fontId="2" fillId="0" borderId="0" xfId="0" applyFont="1"/>
    <xf numFmtId="49" fontId="2" fillId="0" borderId="2" xfId="0" applyNumberFormat="1" applyFont="1" applyBorder="1" applyAlignment="1"/>
    <xf numFmtId="164" fontId="2" fillId="0" borderId="2" xfId="0" applyNumberFormat="1" applyFont="1" applyBorder="1" applyAlignment="1">
      <alignment horizontal="right"/>
    </xf>
    <xf numFmtId="166" fontId="2" fillId="0" borderId="2" xfId="0" applyNumberFormat="1" applyFont="1" applyBorder="1" applyAlignment="1">
      <alignment horizontal="right"/>
    </xf>
    <xf numFmtId="10" fontId="2" fillId="0" borderId="2" xfId="0" applyNumberFormat="1" applyFont="1" applyBorder="1" applyAlignment="1">
      <alignment horizontal="right"/>
    </xf>
    <xf numFmtId="49" fontId="1" fillId="0" borderId="2" xfId="0" applyNumberFormat="1" applyFont="1" applyBorder="1" applyAlignment="1"/>
    <xf numFmtId="164" fontId="1" fillId="0" borderId="2" xfId="0" applyNumberFormat="1" applyFont="1" applyBorder="1" applyAlignment="1">
      <alignment horizontal="right"/>
    </xf>
    <xf numFmtId="166" fontId="1" fillId="0" borderId="2" xfId="0" applyNumberFormat="1" applyFont="1" applyBorder="1" applyAlignment="1">
      <alignment horizontal="right"/>
    </xf>
    <xf numFmtId="10" fontId="1" fillId="0" borderId="2" xfId="0" applyNumberFormat="1" applyFont="1" applyBorder="1" applyAlignment="1">
      <alignment horizontal="right"/>
    </xf>
    <xf numFmtId="165" fontId="1" fillId="0" borderId="2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left"/>
    </xf>
    <xf numFmtId="1" fontId="2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right"/>
    </xf>
    <xf numFmtId="1" fontId="1" fillId="0" borderId="0" xfId="0" applyNumberFormat="1" applyFont="1" applyAlignment="1">
      <alignment horizontal="left"/>
    </xf>
    <xf numFmtId="49" fontId="1" fillId="0" borderId="0" xfId="0" applyNumberFormat="1" applyFont="1"/>
    <xf numFmtId="164" fontId="5" fillId="0" borderId="0" xfId="0" applyNumberFormat="1" applyFont="1" applyAlignment="1">
      <alignment horizontal="right"/>
    </xf>
    <xf numFmtId="49" fontId="2" fillId="0" borderId="0" xfId="0" applyNumberFormat="1" applyFont="1"/>
    <xf numFmtId="164" fontId="2" fillId="0" borderId="0" xfId="0" applyNumberFormat="1" applyFont="1" applyAlignment="1">
      <alignment horizontal="right"/>
    </xf>
    <xf numFmtId="3" fontId="1" fillId="0" borderId="0" xfId="0" applyNumberFormat="1" applyFont="1" applyFill="1" applyAlignment="1">
      <alignment horizontal="right"/>
    </xf>
    <xf numFmtId="3" fontId="1" fillId="0" borderId="0" xfId="0" applyNumberFormat="1" applyFont="1" applyAlignment="1">
      <alignment horizontal="right"/>
    </xf>
    <xf numFmtId="0" fontId="1" fillId="0" borderId="0" xfId="0" applyFont="1" applyFill="1"/>
    <xf numFmtId="165" fontId="1" fillId="0" borderId="0" xfId="0" applyNumberFormat="1" applyFont="1" applyAlignment="1">
      <alignment horizontal="right"/>
    </xf>
    <xf numFmtId="166" fontId="1" fillId="0" borderId="0" xfId="0" applyNumberFormat="1" applyFont="1" applyAlignment="1">
      <alignment horizontal="right"/>
    </xf>
    <xf numFmtId="10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center"/>
    </xf>
    <xf numFmtId="10" fontId="1" fillId="0" borderId="0" xfId="0" applyNumberFormat="1" applyFont="1" applyFill="1" applyAlignment="1"/>
    <xf numFmtId="4" fontId="1" fillId="0" borderId="0" xfId="0" applyNumberFormat="1" applyFont="1" applyAlignment="1">
      <alignment horizontal="center"/>
    </xf>
    <xf numFmtId="3" fontId="1" fillId="0" borderId="0" xfId="0" applyNumberFormat="1" applyFont="1"/>
    <xf numFmtId="3" fontId="3" fillId="0" borderId="0" xfId="0" applyNumberFormat="1" applyFont="1" applyFill="1" applyAlignment="1">
      <alignment horizontal="center"/>
    </xf>
    <xf numFmtId="3" fontId="3" fillId="0" borderId="0" xfId="0" applyNumberFormat="1" applyFont="1" applyAlignment="1">
      <alignment horizontal="right"/>
    </xf>
    <xf numFmtId="4" fontId="3" fillId="0" borderId="0" xfId="0" applyNumberFormat="1" applyFont="1" applyAlignment="1">
      <alignment horizontal="center"/>
    </xf>
    <xf numFmtId="3" fontId="3" fillId="0" borderId="0" xfId="0" applyNumberFormat="1" applyFont="1"/>
    <xf numFmtId="4" fontId="1" fillId="0" borderId="0" xfId="0" applyNumberFormat="1" applyFont="1" applyFill="1" applyAlignment="1">
      <alignment horizontal="center"/>
    </xf>
    <xf numFmtId="3" fontId="1" fillId="0" borderId="0" xfId="0" applyNumberFormat="1" applyFont="1" applyFill="1" applyBorder="1" applyAlignment="1">
      <alignment horizontal="center"/>
    </xf>
    <xf numFmtId="3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3" fontId="2" fillId="3" borderId="2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left"/>
    </xf>
    <xf numFmtId="3" fontId="6" fillId="4" borderId="2" xfId="0" applyNumberFormat="1" applyFont="1" applyFill="1" applyBorder="1" applyAlignment="1">
      <alignment horizontal="right"/>
    </xf>
    <xf numFmtId="3" fontId="6" fillId="5" borderId="2" xfId="0" applyNumberFormat="1" applyFont="1" applyFill="1" applyBorder="1" applyAlignment="1">
      <alignment horizontal="right"/>
    </xf>
    <xf numFmtId="3" fontId="2" fillId="0" borderId="0" xfId="0" applyNumberFormat="1" applyFont="1"/>
    <xf numFmtId="4" fontId="2" fillId="0" borderId="0" xfId="0" applyNumberFormat="1" applyFont="1" applyAlignment="1">
      <alignment horizontal="center"/>
    </xf>
    <xf numFmtId="3" fontId="2" fillId="0" borderId="2" xfId="0" applyNumberFormat="1" applyFont="1" applyBorder="1" applyAlignment="1">
      <alignment horizontal="right"/>
    </xf>
    <xf numFmtId="10" fontId="1" fillId="0" borderId="2" xfId="0" applyNumberFormat="1" applyFont="1" applyBorder="1" applyAlignment="1"/>
    <xf numFmtId="3" fontId="1" fillId="0" borderId="2" xfId="0" applyNumberFormat="1" applyFont="1" applyBorder="1" applyAlignment="1">
      <alignment horizontal="right"/>
    </xf>
    <xf numFmtId="10" fontId="2" fillId="0" borderId="2" xfId="0" applyNumberFormat="1" applyFont="1" applyBorder="1" applyAlignment="1"/>
    <xf numFmtId="164" fontId="7" fillId="0" borderId="2" xfId="0" applyNumberFormat="1" applyFont="1" applyBorder="1" applyAlignment="1">
      <alignment horizontal="right"/>
    </xf>
    <xf numFmtId="164" fontId="5" fillId="0" borderId="2" xfId="0" applyNumberFormat="1" applyFont="1" applyBorder="1" applyAlignment="1">
      <alignment horizontal="right"/>
    </xf>
    <xf numFmtId="10" fontId="1" fillId="0" borderId="0" xfId="0" applyNumberFormat="1" applyFont="1" applyAlignment="1"/>
    <xf numFmtId="3" fontId="1" fillId="0" borderId="0" xfId="0" applyNumberFormat="1" applyFont="1" applyAlignment="1">
      <alignment horizontal="center"/>
    </xf>
    <xf numFmtId="164" fontId="2" fillId="2" borderId="2" xfId="0" applyNumberFormat="1" applyFont="1" applyFill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1595243</xdr:colOff>
      <xdr:row>1</xdr:row>
      <xdr:rowOff>393390</xdr:rowOff>
    </xdr:from>
    <xdr:to>
      <xdr:col>2</xdr:col>
      <xdr:colOff>4891048</xdr:colOff>
      <xdr:row>5</xdr:row>
      <xdr:rowOff>154877</xdr:rowOff>
    </xdr:to>
    <xdr:pic>
      <xdr:nvPicPr>
        <xdr:cNvPr id="2" name="Picture 1" descr="LOGOTIPO METRO BAJO">
          <a:extLst>
            <a:ext uri="{FF2B5EF4-FFF2-40B4-BE49-F238E27FC236}">
              <a16:creationId xmlns:a16="http://schemas.microsoft.com/office/drawing/2014/main" xmlns="" id="{8C0A8DC8-24DD-4ED4-953F-D39FB239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9293" y="393390"/>
          <a:ext cx="3295805" cy="1990337"/>
        </a:xfrm>
        <a:prstGeom prst="rect">
          <a:avLst/>
        </a:prstGeom>
        <a:solidFill>
          <a:schemeClr val="accent2"/>
        </a:solidFill>
        <a:ln>
          <a:noFill/>
        </a:ln>
        <a:ex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1595243</xdr:colOff>
      <xdr:row>1</xdr:row>
      <xdr:rowOff>393390</xdr:rowOff>
    </xdr:from>
    <xdr:to>
      <xdr:col>2</xdr:col>
      <xdr:colOff>4891048</xdr:colOff>
      <xdr:row>5</xdr:row>
      <xdr:rowOff>154877</xdr:rowOff>
    </xdr:to>
    <xdr:pic>
      <xdr:nvPicPr>
        <xdr:cNvPr id="2" name="Picture 1" descr="LOGOTIPO METRO BAJO">
          <a:extLst>
            <a:ext uri="{FF2B5EF4-FFF2-40B4-BE49-F238E27FC236}">
              <a16:creationId xmlns:a16="http://schemas.microsoft.com/office/drawing/2014/main" xmlns="" id="{AC11AAFB-8C99-44B6-969B-636A6D0ED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9293" y="393390"/>
          <a:ext cx="3295805" cy="1990337"/>
        </a:xfrm>
        <a:prstGeom prst="rect">
          <a:avLst/>
        </a:prstGeom>
        <a:solidFill>
          <a:schemeClr val="accent2"/>
        </a:solidFill>
        <a:ln>
          <a:noFill/>
        </a:ln>
        <a:ex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3"/>
  <sheetViews>
    <sheetView tabSelected="1" topLeftCell="B2" zoomScale="35" zoomScaleNormal="35" workbookViewId="0">
      <selection activeCell="L18" sqref="L18"/>
    </sheetView>
  </sheetViews>
  <sheetFormatPr baseColWidth="10" defaultColWidth="10.88671875" defaultRowHeight="31.2" x14ac:dyDescent="0.5"/>
  <cols>
    <col min="1" max="1" width="6.6640625" style="59" customWidth="1"/>
    <col min="2" max="2" width="42.6640625" style="10" customWidth="1"/>
    <col min="3" max="3" width="72.109375" style="10" customWidth="1"/>
    <col min="4" max="4" width="33.88671875" style="8" customWidth="1"/>
    <col min="5" max="6" width="30.77734375" style="8" customWidth="1"/>
    <col min="7" max="8" width="33.44140625" style="8" customWidth="1"/>
    <col min="9" max="9" width="33.44140625" style="60" customWidth="1"/>
    <col min="10" max="11" width="33.44140625" style="8" customWidth="1"/>
    <col min="12" max="12" width="32.77734375" style="8" customWidth="1"/>
    <col min="13" max="13" width="17.21875" style="61" customWidth="1"/>
    <col min="14" max="14" width="33.44140625" style="8" customWidth="1"/>
    <col min="15" max="15" width="21.5546875" style="62" bestFit="1" customWidth="1"/>
    <col min="16" max="16" width="33.77734375" style="8" customWidth="1"/>
    <col min="17" max="17" width="31.33203125" style="8" customWidth="1"/>
    <col min="18" max="18" width="33.77734375" style="8" customWidth="1"/>
    <col min="19" max="19" width="31.5546875" style="8" customWidth="1"/>
    <col min="20" max="20" width="32.77734375" style="8" customWidth="1"/>
    <col min="21" max="21" width="27.77734375" style="63" bestFit="1" customWidth="1"/>
    <col min="22" max="22" width="30" style="10" customWidth="1"/>
    <col min="23" max="16384" width="10.88671875" style="10"/>
  </cols>
  <sheetData>
    <row r="1" spans="1:38" s="1" customFormat="1" hidden="1" x14ac:dyDescent="0.5">
      <c r="B1" s="2"/>
      <c r="C1" s="2"/>
      <c r="D1" s="3"/>
      <c r="E1" s="3"/>
      <c r="F1" s="3"/>
      <c r="G1" s="3"/>
      <c r="H1" s="3"/>
      <c r="I1" s="4"/>
      <c r="J1" s="3"/>
      <c r="K1" s="3"/>
      <c r="L1" s="3"/>
      <c r="M1" s="5"/>
      <c r="N1" s="3"/>
      <c r="O1" s="6"/>
      <c r="P1" s="3"/>
      <c r="Q1" s="3"/>
      <c r="R1" s="3"/>
      <c r="S1" s="3"/>
      <c r="T1" s="3"/>
      <c r="U1" s="7"/>
      <c r="V1" s="8"/>
      <c r="W1" s="8"/>
      <c r="X1" s="9"/>
      <c r="Y1" s="9"/>
      <c r="Z1" s="9"/>
      <c r="AA1" s="9"/>
      <c r="AB1" s="10"/>
      <c r="AC1" s="10"/>
      <c r="AD1" s="10"/>
      <c r="AE1" s="10"/>
      <c r="AF1" s="11"/>
      <c r="AG1" s="11"/>
      <c r="AH1" s="12"/>
      <c r="AI1" s="11"/>
      <c r="AJ1" s="10"/>
      <c r="AK1" s="10"/>
      <c r="AL1" s="10"/>
    </row>
    <row r="2" spans="1:38" s="1" customFormat="1" ht="37.5" customHeight="1" x14ac:dyDescent="0.5">
      <c r="B2" s="2"/>
      <c r="C2" s="2"/>
      <c r="D2" s="3"/>
      <c r="E2" s="3"/>
      <c r="F2" s="3"/>
      <c r="G2" s="3"/>
      <c r="H2" s="3"/>
      <c r="I2" s="3"/>
      <c r="J2" s="3"/>
      <c r="K2" s="3"/>
      <c r="L2" s="3"/>
      <c r="M2" s="5"/>
      <c r="N2" s="3"/>
      <c r="O2" s="6"/>
      <c r="P2" s="3"/>
      <c r="Q2" s="3"/>
      <c r="R2" s="3"/>
      <c r="S2" s="3"/>
      <c r="T2" s="3"/>
      <c r="U2" s="3"/>
      <c r="V2" s="8"/>
      <c r="W2" s="8"/>
      <c r="X2" s="9"/>
      <c r="Y2" s="9"/>
      <c r="Z2" s="9"/>
      <c r="AA2" s="9"/>
      <c r="AB2" s="10"/>
      <c r="AC2" s="10"/>
      <c r="AD2" s="10"/>
      <c r="AE2" s="10"/>
      <c r="AF2" s="11"/>
      <c r="AG2" s="11"/>
      <c r="AH2" s="12"/>
      <c r="AI2" s="11"/>
      <c r="AJ2" s="10"/>
      <c r="AK2" s="10"/>
      <c r="AL2" s="10"/>
    </row>
    <row r="3" spans="1:38" s="13" customFormat="1" ht="46.05" customHeight="1" x14ac:dyDescent="0.6">
      <c r="B3" s="93" t="s">
        <v>0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14"/>
      <c r="V3" s="15"/>
      <c r="W3" s="15"/>
      <c r="X3" s="16"/>
      <c r="Y3" s="16"/>
      <c r="Z3" s="16"/>
      <c r="AA3" s="16"/>
      <c r="AB3" s="17"/>
      <c r="AC3" s="17"/>
      <c r="AD3" s="17"/>
      <c r="AE3" s="17"/>
      <c r="AF3" s="18"/>
      <c r="AG3" s="18"/>
      <c r="AH3" s="19"/>
      <c r="AI3" s="18"/>
      <c r="AJ3" s="17"/>
      <c r="AK3" s="17"/>
      <c r="AL3" s="17"/>
    </row>
    <row r="4" spans="1:38" s="13" customFormat="1" ht="46.05" customHeight="1" x14ac:dyDescent="0.6">
      <c r="B4" s="93" t="s">
        <v>1</v>
      </c>
      <c r="C4" s="93"/>
      <c r="D4" s="93" t="s">
        <v>1</v>
      </c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14"/>
      <c r="V4" s="15"/>
      <c r="W4" s="15"/>
      <c r="X4" s="16"/>
      <c r="Y4" s="16"/>
      <c r="Z4" s="16"/>
      <c r="AA4" s="16"/>
      <c r="AB4" s="17"/>
      <c r="AC4" s="17"/>
      <c r="AD4" s="17"/>
      <c r="AE4" s="17"/>
      <c r="AF4" s="18"/>
      <c r="AG4" s="18"/>
      <c r="AH4" s="19"/>
      <c r="AI4" s="18"/>
      <c r="AJ4" s="17"/>
      <c r="AK4" s="17"/>
      <c r="AL4" s="17"/>
    </row>
    <row r="5" spans="1:38" s="13" customFormat="1" ht="46.05" customHeight="1" x14ac:dyDescent="0.6">
      <c r="B5" s="93" t="s">
        <v>2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14"/>
      <c r="V5" s="20"/>
      <c r="W5" s="20"/>
      <c r="X5" s="21"/>
      <c r="Y5" s="21"/>
      <c r="Z5" s="21"/>
      <c r="AA5" s="21"/>
      <c r="AF5" s="22"/>
      <c r="AG5" s="22"/>
      <c r="AH5" s="23"/>
      <c r="AI5" s="22"/>
    </row>
    <row r="6" spans="1:38" s="1" customFormat="1" ht="37.5" customHeight="1" x14ac:dyDescent="0.5">
      <c r="C6" s="2"/>
      <c r="D6" s="24"/>
      <c r="E6" s="24"/>
      <c r="F6" s="24"/>
      <c r="G6" s="24"/>
      <c r="H6" s="24"/>
      <c r="I6" s="24"/>
      <c r="J6" s="24"/>
      <c r="K6" s="3"/>
      <c r="L6" s="3"/>
      <c r="M6" s="5"/>
      <c r="N6" s="3"/>
      <c r="O6" s="6"/>
      <c r="P6" s="3"/>
      <c r="Q6" s="3"/>
      <c r="R6" s="3"/>
      <c r="S6" s="3"/>
      <c r="T6" s="3"/>
      <c r="U6" s="3"/>
    </row>
    <row r="7" spans="1:38" s="27" customFormat="1" ht="31.05" customHeight="1" x14ac:dyDescent="0.5">
      <c r="A7" s="25"/>
      <c r="B7" s="94" t="s">
        <v>3</v>
      </c>
      <c r="C7" s="94" t="s">
        <v>4</v>
      </c>
      <c r="D7" s="89" t="s">
        <v>5</v>
      </c>
      <c r="E7" s="89" t="s">
        <v>6</v>
      </c>
      <c r="F7" s="96"/>
      <c r="G7" s="96"/>
      <c r="H7" s="96"/>
      <c r="I7" s="90"/>
      <c r="J7" s="91" t="s">
        <v>7</v>
      </c>
      <c r="K7" s="91" t="s">
        <v>8</v>
      </c>
      <c r="L7" s="89" t="s">
        <v>9</v>
      </c>
      <c r="M7" s="89"/>
      <c r="N7" s="90"/>
      <c r="O7" s="90"/>
      <c r="P7" s="91" t="s">
        <v>10</v>
      </c>
      <c r="Q7" s="91" t="s">
        <v>11</v>
      </c>
      <c r="R7" s="89" t="s">
        <v>12</v>
      </c>
      <c r="S7" s="90"/>
      <c r="T7" s="90"/>
      <c r="U7" s="26"/>
    </row>
    <row r="8" spans="1:38" s="27" customFormat="1" ht="60.45" customHeight="1" x14ac:dyDescent="0.5">
      <c r="A8" s="25"/>
      <c r="B8" s="95"/>
      <c r="C8" s="95"/>
      <c r="D8" s="96"/>
      <c r="E8" s="28" t="s">
        <v>13</v>
      </c>
      <c r="F8" s="28" t="s">
        <v>14</v>
      </c>
      <c r="G8" s="28" t="s">
        <v>15</v>
      </c>
      <c r="H8" s="28" t="s">
        <v>16</v>
      </c>
      <c r="I8" s="29" t="s">
        <v>17</v>
      </c>
      <c r="J8" s="91"/>
      <c r="K8" s="91"/>
      <c r="L8" s="92" t="s">
        <v>18</v>
      </c>
      <c r="M8" s="90"/>
      <c r="N8" s="92" t="s">
        <v>19</v>
      </c>
      <c r="O8" s="90"/>
      <c r="P8" s="91"/>
      <c r="Q8" s="91"/>
      <c r="R8" s="28" t="s">
        <v>20</v>
      </c>
      <c r="S8" s="28" t="s">
        <v>3</v>
      </c>
      <c r="T8" s="28" t="s">
        <v>18</v>
      </c>
      <c r="U8" s="26"/>
    </row>
    <row r="9" spans="1:38" s="39" customFormat="1" ht="34.5" customHeight="1" x14ac:dyDescent="0.5">
      <c r="A9" s="7"/>
      <c r="B9" s="31" t="s">
        <v>25</v>
      </c>
      <c r="C9" s="31" t="s">
        <v>26</v>
      </c>
      <c r="D9" s="32">
        <f>+D10</f>
        <v>31093018182</v>
      </c>
      <c r="E9" s="32">
        <f t="shared" ref="E9:T9" si="0">+E10</f>
        <v>7449236800</v>
      </c>
      <c r="F9" s="32">
        <f t="shared" si="0"/>
        <v>0</v>
      </c>
      <c r="G9" s="32">
        <f t="shared" si="0"/>
        <v>216848066</v>
      </c>
      <c r="H9" s="32">
        <f t="shared" si="0"/>
        <v>216848066</v>
      </c>
      <c r="I9" s="32">
        <f t="shared" si="0"/>
        <v>7449236800</v>
      </c>
      <c r="J9" s="32">
        <f t="shared" si="0"/>
        <v>38542254982</v>
      </c>
      <c r="K9" s="32">
        <f t="shared" si="0"/>
        <v>31763957699</v>
      </c>
      <c r="L9" s="32">
        <f t="shared" si="0"/>
        <v>24086807296</v>
      </c>
      <c r="M9" s="33">
        <f t="shared" ref="M9:M24" si="1">+L9/J9</f>
        <v>0.62494546069629342</v>
      </c>
      <c r="N9" s="32">
        <f t="shared" si="0"/>
        <v>18844245740</v>
      </c>
      <c r="O9" s="34">
        <f t="shared" ref="O9:O24" si="2">+N9/J9</f>
        <v>0.48892431822685617</v>
      </c>
      <c r="P9" s="32">
        <f t="shared" si="0"/>
        <v>11117089884</v>
      </c>
      <c r="Q9" s="32">
        <f t="shared" si="0"/>
        <v>7727155856</v>
      </c>
      <c r="R9" s="32">
        <f t="shared" si="0"/>
        <v>7677150403</v>
      </c>
      <c r="S9" s="32">
        <f t="shared" si="0"/>
        <v>6778297283</v>
      </c>
      <c r="T9" s="32">
        <f t="shared" si="0"/>
        <v>5242561556</v>
      </c>
      <c r="U9" s="30">
        <f t="shared" ref="U9:U23" si="3">+J9-P9-Q9-R9-S9-T9</f>
        <v>0</v>
      </c>
      <c r="V9" s="9"/>
      <c r="W9" s="9"/>
    </row>
    <row r="10" spans="1:38" s="39" customFormat="1" ht="34.5" customHeight="1" x14ac:dyDescent="0.5">
      <c r="A10" s="7"/>
      <c r="B10" s="35" t="s">
        <v>27</v>
      </c>
      <c r="C10" s="35" t="s">
        <v>28</v>
      </c>
      <c r="D10" s="36">
        <f t="shared" ref="D10:T10" si="4">+D11+D19</f>
        <v>31093018182</v>
      </c>
      <c r="E10" s="36">
        <f t="shared" si="4"/>
        <v>7449236800</v>
      </c>
      <c r="F10" s="36">
        <f t="shared" si="4"/>
        <v>0</v>
      </c>
      <c r="G10" s="36">
        <f t="shared" si="4"/>
        <v>216848066</v>
      </c>
      <c r="H10" s="36">
        <f t="shared" si="4"/>
        <v>216848066</v>
      </c>
      <c r="I10" s="36">
        <f t="shared" si="4"/>
        <v>7449236800</v>
      </c>
      <c r="J10" s="36">
        <f t="shared" si="4"/>
        <v>38542254982</v>
      </c>
      <c r="K10" s="36">
        <f t="shared" si="4"/>
        <v>31763957699</v>
      </c>
      <c r="L10" s="36">
        <f t="shared" si="4"/>
        <v>24086807296</v>
      </c>
      <c r="M10" s="37">
        <f t="shared" si="1"/>
        <v>0.62494546069629342</v>
      </c>
      <c r="N10" s="36">
        <f t="shared" si="4"/>
        <v>18844245740</v>
      </c>
      <c r="O10" s="38">
        <f t="shared" si="2"/>
        <v>0.48892431822685617</v>
      </c>
      <c r="P10" s="36">
        <f t="shared" si="4"/>
        <v>11117089884</v>
      </c>
      <c r="Q10" s="36">
        <f t="shared" si="4"/>
        <v>7727155856</v>
      </c>
      <c r="R10" s="36">
        <f t="shared" si="4"/>
        <v>7677150403</v>
      </c>
      <c r="S10" s="36">
        <f t="shared" si="4"/>
        <v>6778297283</v>
      </c>
      <c r="T10" s="36">
        <f t="shared" si="4"/>
        <v>5242561556</v>
      </c>
      <c r="U10" s="30">
        <f t="shared" si="3"/>
        <v>0</v>
      </c>
      <c r="V10" s="9"/>
      <c r="W10" s="9"/>
    </row>
    <row r="11" spans="1:38" s="39" customFormat="1" ht="34.5" customHeight="1" x14ac:dyDescent="0.5">
      <c r="A11" s="7"/>
      <c r="B11" s="40" t="s">
        <v>29</v>
      </c>
      <c r="C11" s="40" t="s">
        <v>30</v>
      </c>
      <c r="D11" s="41">
        <f>+D12</f>
        <v>2099222167</v>
      </c>
      <c r="E11" s="41">
        <f t="shared" ref="E11:T11" si="5">+E12</f>
        <v>0</v>
      </c>
      <c r="F11" s="41">
        <f t="shared" si="5"/>
        <v>0</v>
      </c>
      <c r="G11" s="41">
        <f t="shared" si="5"/>
        <v>0</v>
      </c>
      <c r="H11" s="41">
        <f t="shared" si="5"/>
        <v>179759991</v>
      </c>
      <c r="I11" s="41">
        <f t="shared" si="5"/>
        <v>179759991</v>
      </c>
      <c r="J11" s="41">
        <f t="shared" si="5"/>
        <v>2278982158</v>
      </c>
      <c r="K11" s="41">
        <f t="shared" si="5"/>
        <v>293731193</v>
      </c>
      <c r="L11" s="51">
        <f t="shared" si="5"/>
        <v>275334065</v>
      </c>
      <c r="M11" s="52">
        <f t="shared" si="1"/>
        <v>0.12081448906191919</v>
      </c>
      <c r="N11" s="52">
        <f t="shared" si="5"/>
        <v>275334065</v>
      </c>
      <c r="O11" s="53">
        <f t="shared" si="2"/>
        <v>0.12081448906191919</v>
      </c>
      <c r="P11" s="8">
        <f t="shared" si="5"/>
        <v>62193863</v>
      </c>
      <c r="Q11" s="41">
        <f t="shared" si="5"/>
        <v>213140202</v>
      </c>
      <c r="R11" s="41">
        <f t="shared" si="5"/>
        <v>18397128</v>
      </c>
      <c r="S11" s="41">
        <f t="shared" si="5"/>
        <v>1985250965</v>
      </c>
      <c r="T11" s="41">
        <f t="shared" si="5"/>
        <v>0</v>
      </c>
      <c r="U11" s="30">
        <f t="shared" si="3"/>
        <v>0</v>
      </c>
      <c r="V11" s="9"/>
      <c r="W11" s="9"/>
    </row>
    <row r="12" spans="1:38" s="39" customFormat="1" ht="34.5" customHeight="1" x14ac:dyDescent="0.5">
      <c r="A12" s="7"/>
      <c r="B12" s="40" t="s">
        <v>31</v>
      </c>
      <c r="C12" s="40" t="s">
        <v>32</v>
      </c>
      <c r="D12" s="41">
        <f t="shared" ref="D12:T12" si="6">+D13</f>
        <v>2099222167</v>
      </c>
      <c r="E12" s="41">
        <f t="shared" si="6"/>
        <v>0</v>
      </c>
      <c r="F12" s="41">
        <f t="shared" si="6"/>
        <v>0</v>
      </c>
      <c r="G12" s="41">
        <f t="shared" si="6"/>
        <v>0</v>
      </c>
      <c r="H12" s="41">
        <f t="shared" si="6"/>
        <v>179759991</v>
      </c>
      <c r="I12" s="41">
        <f t="shared" si="6"/>
        <v>179759991</v>
      </c>
      <c r="J12" s="41">
        <f t="shared" si="6"/>
        <v>2278982158</v>
      </c>
      <c r="K12" s="41">
        <f t="shared" si="6"/>
        <v>293731193</v>
      </c>
      <c r="L12" s="54">
        <f t="shared" si="6"/>
        <v>275334065</v>
      </c>
      <c r="M12" s="50">
        <f t="shared" si="1"/>
        <v>0.12081448906191919</v>
      </c>
      <c r="N12" s="50">
        <f t="shared" si="6"/>
        <v>275334065</v>
      </c>
      <c r="O12" s="55">
        <f t="shared" si="2"/>
        <v>0.12081448906191919</v>
      </c>
      <c r="P12" s="56">
        <f t="shared" si="6"/>
        <v>62193863</v>
      </c>
      <c r="Q12" s="41">
        <f t="shared" si="6"/>
        <v>213140202</v>
      </c>
      <c r="R12" s="41">
        <f t="shared" si="6"/>
        <v>18397128</v>
      </c>
      <c r="S12" s="41">
        <f t="shared" si="6"/>
        <v>1985250965</v>
      </c>
      <c r="T12" s="41">
        <f t="shared" si="6"/>
        <v>0</v>
      </c>
      <c r="U12" s="30">
        <f t="shared" si="3"/>
        <v>0</v>
      </c>
      <c r="V12" s="9"/>
      <c r="W12" s="9"/>
    </row>
    <row r="13" spans="1:38" ht="34.5" customHeight="1" x14ac:dyDescent="0.5">
      <c r="A13" s="7"/>
      <c r="B13" s="40" t="s">
        <v>33</v>
      </c>
      <c r="C13" s="40" t="s">
        <v>34</v>
      </c>
      <c r="D13" s="41">
        <f>+D14+D17</f>
        <v>2099222167</v>
      </c>
      <c r="E13" s="41">
        <f t="shared" ref="E13:T13" si="7">+E14+E17</f>
        <v>0</v>
      </c>
      <c r="F13" s="41">
        <f t="shared" si="7"/>
        <v>0</v>
      </c>
      <c r="G13" s="41">
        <f t="shared" si="7"/>
        <v>0</v>
      </c>
      <c r="H13" s="41">
        <f t="shared" si="7"/>
        <v>179759991</v>
      </c>
      <c r="I13" s="41">
        <f t="shared" si="7"/>
        <v>179759991</v>
      </c>
      <c r="J13" s="41">
        <f t="shared" si="7"/>
        <v>2278982158</v>
      </c>
      <c r="K13" s="41">
        <f t="shared" si="7"/>
        <v>293731193</v>
      </c>
      <c r="L13" s="51">
        <f t="shared" si="7"/>
        <v>275334065</v>
      </c>
      <c r="M13" s="52">
        <f t="shared" si="1"/>
        <v>0.12081448906191919</v>
      </c>
      <c r="N13" s="52">
        <f t="shared" si="7"/>
        <v>275334065</v>
      </c>
      <c r="O13" s="53">
        <f t="shared" si="2"/>
        <v>0.12081448906191919</v>
      </c>
      <c r="P13" s="8">
        <f t="shared" si="7"/>
        <v>62193863</v>
      </c>
      <c r="Q13" s="41">
        <f t="shared" si="7"/>
        <v>213140202</v>
      </c>
      <c r="R13" s="41">
        <f t="shared" si="7"/>
        <v>18397128</v>
      </c>
      <c r="S13" s="41">
        <f t="shared" si="7"/>
        <v>1985250965</v>
      </c>
      <c r="T13" s="41">
        <f t="shared" si="7"/>
        <v>0</v>
      </c>
      <c r="U13" s="30">
        <f t="shared" si="3"/>
        <v>0</v>
      </c>
      <c r="V13" s="9"/>
      <c r="W13" s="9"/>
    </row>
    <row r="14" spans="1:38" ht="34.5" customHeight="1" x14ac:dyDescent="0.5">
      <c r="A14" s="7"/>
      <c r="B14" s="40" t="s">
        <v>35</v>
      </c>
      <c r="C14" s="40" t="s">
        <v>36</v>
      </c>
      <c r="D14" s="41">
        <f>+SUM(D15:D16)</f>
        <v>2099222167</v>
      </c>
      <c r="E14" s="41">
        <f t="shared" ref="E14:T14" si="8">+SUM(E15:E16)</f>
        <v>0</v>
      </c>
      <c r="F14" s="41">
        <f t="shared" si="8"/>
        <v>0</v>
      </c>
      <c r="G14" s="41">
        <f t="shared" si="8"/>
        <v>0</v>
      </c>
      <c r="H14" s="41">
        <f t="shared" si="8"/>
        <v>0</v>
      </c>
      <c r="I14" s="41">
        <f t="shared" si="8"/>
        <v>0</v>
      </c>
      <c r="J14" s="41">
        <f t="shared" si="8"/>
        <v>2099222167</v>
      </c>
      <c r="K14" s="41">
        <f t="shared" si="8"/>
        <v>113971202</v>
      </c>
      <c r="L14" s="54">
        <f t="shared" si="8"/>
        <v>113971202</v>
      </c>
      <c r="M14" s="50">
        <f t="shared" si="1"/>
        <v>5.4292110569162069E-2</v>
      </c>
      <c r="N14" s="50">
        <f t="shared" si="8"/>
        <v>113971202</v>
      </c>
      <c r="O14" s="55">
        <f t="shared" si="2"/>
        <v>5.4292110569162069E-2</v>
      </c>
      <c r="P14" s="56">
        <f t="shared" si="8"/>
        <v>10000000</v>
      </c>
      <c r="Q14" s="41">
        <f t="shared" si="8"/>
        <v>103971202</v>
      </c>
      <c r="R14" s="41">
        <f t="shared" si="8"/>
        <v>0</v>
      </c>
      <c r="S14" s="41">
        <f t="shared" si="8"/>
        <v>1985250965</v>
      </c>
      <c r="T14" s="41">
        <f t="shared" si="8"/>
        <v>0</v>
      </c>
      <c r="U14" s="30">
        <f t="shared" si="3"/>
        <v>0</v>
      </c>
      <c r="V14" s="9"/>
      <c r="W14" s="9"/>
    </row>
    <row r="15" spans="1:38" s="39" customFormat="1" ht="34.5" customHeight="1" x14ac:dyDescent="0.5">
      <c r="A15" s="7"/>
      <c r="B15" s="44" t="s">
        <v>37</v>
      </c>
      <c r="C15" s="44" t="s">
        <v>38</v>
      </c>
      <c r="D15" s="45">
        <v>0</v>
      </c>
      <c r="E15" s="45"/>
      <c r="F15" s="45"/>
      <c r="G15" s="45"/>
      <c r="H15" s="45"/>
      <c r="I15" s="48">
        <f t="shared" ref="I15:I30" si="9">+E15-F15-G15+H15</f>
        <v>0</v>
      </c>
      <c r="J15" s="45">
        <f t="shared" ref="J15:J29" si="10">+D15+I15</f>
        <v>0</v>
      </c>
      <c r="K15" s="45">
        <f>+J15-S15</f>
        <v>0</v>
      </c>
      <c r="L15" s="51">
        <f t="shared" ref="L15:L29" si="11">+P15+Q15+T15</f>
        <v>0</v>
      </c>
      <c r="M15" s="52" t="e">
        <f t="shared" si="1"/>
        <v>#DIV/0!</v>
      </c>
      <c r="N15" s="52">
        <f t="shared" ref="N15:N29" si="12">+P15+Q15</f>
        <v>0</v>
      </c>
      <c r="O15" s="53" t="e">
        <f t="shared" si="2"/>
        <v>#DIV/0!</v>
      </c>
      <c r="P15" s="8"/>
      <c r="Q15" s="45"/>
      <c r="R15" s="45"/>
      <c r="S15" s="45"/>
      <c r="T15" s="45"/>
      <c r="U15" s="30">
        <f t="shared" si="3"/>
        <v>0</v>
      </c>
      <c r="V15" s="9"/>
      <c r="W15" s="9"/>
    </row>
    <row r="16" spans="1:38" ht="34.5" customHeight="1" x14ac:dyDescent="0.5">
      <c r="A16" s="7"/>
      <c r="B16" s="44" t="s">
        <v>39</v>
      </c>
      <c r="C16" s="44" t="s">
        <v>40</v>
      </c>
      <c r="D16" s="45">
        <v>2099222167</v>
      </c>
      <c r="E16" s="45"/>
      <c r="F16" s="45"/>
      <c r="G16" s="45"/>
      <c r="H16" s="45"/>
      <c r="I16" s="48">
        <f t="shared" si="9"/>
        <v>0</v>
      </c>
      <c r="J16" s="45">
        <f t="shared" si="10"/>
        <v>2099222167</v>
      </c>
      <c r="K16" s="45">
        <f>+J16-S16</f>
        <v>113971202</v>
      </c>
      <c r="L16" s="54">
        <f t="shared" si="11"/>
        <v>113971202</v>
      </c>
      <c r="M16" s="50">
        <f t="shared" si="1"/>
        <v>5.4292110569162069E-2</v>
      </c>
      <c r="N16" s="50">
        <f t="shared" si="12"/>
        <v>113971202</v>
      </c>
      <c r="O16" s="55">
        <f t="shared" si="2"/>
        <v>5.4292110569162069E-2</v>
      </c>
      <c r="P16" s="56">
        <v>10000000</v>
      </c>
      <c r="Q16" s="45">
        <v>103971202</v>
      </c>
      <c r="R16" s="45"/>
      <c r="S16" s="45">
        <v>1985250965</v>
      </c>
      <c r="T16" s="45"/>
      <c r="U16" s="30">
        <f t="shared" si="3"/>
        <v>0</v>
      </c>
      <c r="V16" s="9"/>
      <c r="W16" s="9"/>
    </row>
    <row r="17" spans="1:23" s="39" customFormat="1" ht="34.5" customHeight="1" x14ac:dyDescent="0.5">
      <c r="A17" s="7"/>
      <c r="B17" s="40" t="s">
        <v>41</v>
      </c>
      <c r="C17" s="40" t="s">
        <v>42</v>
      </c>
      <c r="D17" s="41">
        <f>+D18</f>
        <v>0</v>
      </c>
      <c r="E17" s="41">
        <f t="shared" ref="E17:T17" si="13">+E18</f>
        <v>0</v>
      </c>
      <c r="F17" s="41">
        <f t="shared" si="13"/>
        <v>0</v>
      </c>
      <c r="G17" s="41">
        <f t="shared" si="13"/>
        <v>0</v>
      </c>
      <c r="H17" s="41">
        <f t="shared" si="13"/>
        <v>179759991</v>
      </c>
      <c r="I17" s="41">
        <f t="shared" si="13"/>
        <v>179759991</v>
      </c>
      <c r="J17" s="41">
        <f t="shared" si="13"/>
        <v>179759991</v>
      </c>
      <c r="K17" s="41">
        <f t="shared" si="13"/>
        <v>179759991</v>
      </c>
      <c r="L17" s="51">
        <f t="shared" si="13"/>
        <v>161362863</v>
      </c>
      <c r="M17" s="52">
        <f t="shared" si="1"/>
        <v>0.89765727124452288</v>
      </c>
      <c r="N17" s="52">
        <f t="shared" si="13"/>
        <v>161362863</v>
      </c>
      <c r="O17" s="53">
        <f t="shared" si="2"/>
        <v>0.89765727124452288</v>
      </c>
      <c r="P17" s="8">
        <f t="shared" si="13"/>
        <v>52193863</v>
      </c>
      <c r="Q17" s="41">
        <f t="shared" si="13"/>
        <v>109169000</v>
      </c>
      <c r="R17" s="41">
        <f t="shared" si="13"/>
        <v>18397128</v>
      </c>
      <c r="S17" s="41">
        <f t="shared" si="13"/>
        <v>0</v>
      </c>
      <c r="T17" s="41">
        <f t="shared" si="13"/>
        <v>0</v>
      </c>
      <c r="U17" s="30">
        <f t="shared" si="3"/>
        <v>0</v>
      </c>
      <c r="V17" s="9"/>
      <c r="W17" s="9"/>
    </row>
    <row r="18" spans="1:23" s="39" customFormat="1" ht="34.5" customHeight="1" x14ac:dyDescent="0.5">
      <c r="A18" s="7"/>
      <c r="B18" s="44" t="s">
        <v>43</v>
      </c>
      <c r="C18" s="44" t="s">
        <v>44</v>
      </c>
      <c r="D18" s="45">
        <v>0</v>
      </c>
      <c r="E18" s="45"/>
      <c r="F18" s="45"/>
      <c r="G18" s="45"/>
      <c r="H18" s="45">
        <v>179759991</v>
      </c>
      <c r="I18" s="48">
        <f t="shared" si="9"/>
        <v>179759991</v>
      </c>
      <c r="J18" s="45">
        <f t="shared" si="10"/>
        <v>179759991</v>
      </c>
      <c r="K18" s="45">
        <f>+J18-S18</f>
        <v>179759991</v>
      </c>
      <c r="L18" s="54">
        <f t="shared" si="11"/>
        <v>161362863</v>
      </c>
      <c r="M18" s="50">
        <f t="shared" si="1"/>
        <v>0.89765727124452288</v>
      </c>
      <c r="N18" s="50">
        <f t="shared" si="12"/>
        <v>161362863</v>
      </c>
      <c r="O18" s="55">
        <f t="shared" si="2"/>
        <v>0.89765727124452288</v>
      </c>
      <c r="P18" s="56">
        <v>52193863</v>
      </c>
      <c r="Q18" s="45">
        <v>109169000</v>
      </c>
      <c r="R18" s="45">
        <v>18397128</v>
      </c>
      <c r="S18" s="45"/>
      <c r="T18" s="45"/>
      <c r="U18" s="30">
        <f t="shared" si="3"/>
        <v>0</v>
      </c>
      <c r="V18" s="9"/>
      <c r="W18" s="9"/>
    </row>
    <row r="19" spans="1:23" s="39" customFormat="1" ht="34.5" customHeight="1" x14ac:dyDescent="0.5">
      <c r="A19" s="7"/>
      <c r="B19" s="40" t="s">
        <v>45</v>
      </c>
      <c r="C19" s="40" t="s">
        <v>21</v>
      </c>
      <c r="D19" s="41">
        <f>+D20</f>
        <v>28993796015</v>
      </c>
      <c r="E19" s="41">
        <f t="shared" ref="E19:T19" si="14">+E20</f>
        <v>7449236800</v>
      </c>
      <c r="F19" s="41">
        <f t="shared" si="14"/>
        <v>0</v>
      </c>
      <c r="G19" s="41">
        <f t="shared" si="14"/>
        <v>216848066</v>
      </c>
      <c r="H19" s="41">
        <f t="shared" si="14"/>
        <v>37088075</v>
      </c>
      <c r="I19" s="41">
        <f t="shared" si="14"/>
        <v>7269476809</v>
      </c>
      <c r="J19" s="41">
        <f t="shared" si="14"/>
        <v>36263272824</v>
      </c>
      <c r="K19" s="41">
        <f t="shared" si="14"/>
        <v>31470226506</v>
      </c>
      <c r="L19" s="51">
        <f t="shared" si="14"/>
        <v>23811473231</v>
      </c>
      <c r="M19" s="52">
        <f t="shared" si="1"/>
        <v>0.65662780484724848</v>
      </c>
      <c r="N19" s="52">
        <f t="shared" si="14"/>
        <v>18568911675</v>
      </c>
      <c r="O19" s="53">
        <f t="shared" si="2"/>
        <v>0.5120583507484906</v>
      </c>
      <c r="P19" s="8">
        <f t="shared" si="14"/>
        <v>11054896021</v>
      </c>
      <c r="Q19" s="41">
        <f t="shared" si="14"/>
        <v>7514015654</v>
      </c>
      <c r="R19" s="41">
        <f t="shared" si="14"/>
        <v>7658753275</v>
      </c>
      <c r="S19" s="41">
        <f t="shared" si="14"/>
        <v>4793046318</v>
      </c>
      <c r="T19" s="41">
        <f t="shared" si="14"/>
        <v>5242561556</v>
      </c>
      <c r="U19" s="30">
        <f t="shared" si="3"/>
        <v>0</v>
      </c>
      <c r="V19" s="9"/>
      <c r="W19" s="9"/>
    </row>
    <row r="20" spans="1:23" ht="34.5" customHeight="1" x14ac:dyDescent="0.5">
      <c r="A20" s="7"/>
      <c r="B20" s="40" t="s">
        <v>46</v>
      </c>
      <c r="C20" s="40" t="s">
        <v>22</v>
      </c>
      <c r="D20" s="41">
        <f>+D21+D23</f>
        <v>28993796015</v>
      </c>
      <c r="E20" s="41">
        <f t="shared" ref="E20:T20" si="15">+E21+E23</f>
        <v>7449236800</v>
      </c>
      <c r="F20" s="41">
        <f t="shared" si="15"/>
        <v>0</v>
      </c>
      <c r="G20" s="41">
        <f t="shared" si="15"/>
        <v>216848066</v>
      </c>
      <c r="H20" s="41">
        <f t="shared" si="15"/>
        <v>37088075</v>
      </c>
      <c r="I20" s="41">
        <f t="shared" si="15"/>
        <v>7269476809</v>
      </c>
      <c r="J20" s="41">
        <f t="shared" si="15"/>
        <v>36263272824</v>
      </c>
      <c r="K20" s="41">
        <f t="shared" si="15"/>
        <v>31470226506</v>
      </c>
      <c r="L20" s="54">
        <f t="shared" si="15"/>
        <v>23811473231</v>
      </c>
      <c r="M20" s="50">
        <f t="shared" si="1"/>
        <v>0.65662780484724848</v>
      </c>
      <c r="N20" s="50">
        <f t="shared" si="15"/>
        <v>18568911675</v>
      </c>
      <c r="O20" s="55">
        <f t="shared" si="2"/>
        <v>0.5120583507484906</v>
      </c>
      <c r="P20" s="56">
        <f t="shared" si="15"/>
        <v>11054896021</v>
      </c>
      <c r="Q20" s="41">
        <f t="shared" si="15"/>
        <v>7514015654</v>
      </c>
      <c r="R20" s="41">
        <f t="shared" si="15"/>
        <v>7658753275</v>
      </c>
      <c r="S20" s="41">
        <f t="shared" si="15"/>
        <v>4793046318</v>
      </c>
      <c r="T20" s="41">
        <f t="shared" si="15"/>
        <v>5242561556</v>
      </c>
      <c r="U20" s="30">
        <f t="shared" si="3"/>
        <v>0</v>
      </c>
      <c r="V20" s="9"/>
      <c r="W20" s="9"/>
    </row>
    <row r="21" spans="1:23" s="39" customFormat="1" ht="34.5" customHeight="1" x14ac:dyDescent="0.5">
      <c r="A21" s="7"/>
      <c r="B21" s="40" t="s">
        <v>47</v>
      </c>
      <c r="C21" s="40" t="s">
        <v>23</v>
      </c>
      <c r="D21" s="41">
        <f>+D22</f>
        <v>180000000</v>
      </c>
      <c r="E21" s="41">
        <f t="shared" ref="E21:T21" si="16">+E22</f>
        <v>0</v>
      </c>
      <c r="F21" s="41">
        <f t="shared" si="16"/>
        <v>0</v>
      </c>
      <c r="G21" s="41">
        <f t="shared" si="16"/>
        <v>0</v>
      </c>
      <c r="H21" s="41">
        <f t="shared" si="16"/>
        <v>0</v>
      </c>
      <c r="I21" s="41">
        <f t="shared" si="16"/>
        <v>0</v>
      </c>
      <c r="J21" s="41">
        <f t="shared" si="16"/>
        <v>180000000</v>
      </c>
      <c r="K21" s="41">
        <f t="shared" si="16"/>
        <v>180000000</v>
      </c>
      <c r="L21" s="51">
        <f t="shared" si="16"/>
        <v>51882209</v>
      </c>
      <c r="M21" s="52">
        <f t="shared" si="1"/>
        <v>0.28823449444444443</v>
      </c>
      <c r="N21" s="52">
        <f t="shared" si="16"/>
        <v>32970737</v>
      </c>
      <c r="O21" s="53">
        <f t="shared" si="2"/>
        <v>0.18317076111111111</v>
      </c>
      <c r="P21" s="8">
        <f t="shared" si="16"/>
        <v>0</v>
      </c>
      <c r="Q21" s="41">
        <f t="shared" si="16"/>
        <v>32970737</v>
      </c>
      <c r="R21" s="41">
        <f t="shared" si="16"/>
        <v>128117791</v>
      </c>
      <c r="S21" s="41">
        <f t="shared" si="16"/>
        <v>0</v>
      </c>
      <c r="T21" s="41">
        <f t="shared" si="16"/>
        <v>18911472</v>
      </c>
      <c r="U21" s="30">
        <f t="shared" si="3"/>
        <v>0</v>
      </c>
      <c r="V21" s="9"/>
      <c r="W21" s="9"/>
    </row>
    <row r="22" spans="1:23" ht="34.5" customHeight="1" x14ac:dyDescent="0.5">
      <c r="A22" s="7"/>
      <c r="B22" s="44" t="s">
        <v>48</v>
      </c>
      <c r="C22" s="44" t="s">
        <v>49</v>
      </c>
      <c r="D22" s="45">
        <v>180000000</v>
      </c>
      <c r="E22" s="45"/>
      <c r="F22" s="45"/>
      <c r="G22" s="45"/>
      <c r="H22" s="45"/>
      <c r="I22" s="48">
        <f t="shared" si="9"/>
        <v>0</v>
      </c>
      <c r="J22" s="45">
        <f t="shared" si="10"/>
        <v>180000000</v>
      </c>
      <c r="K22" s="45">
        <f>+J22-S22</f>
        <v>180000000</v>
      </c>
      <c r="L22" s="54">
        <f t="shared" si="11"/>
        <v>51882209</v>
      </c>
      <c r="M22" s="50">
        <f t="shared" si="1"/>
        <v>0.28823449444444443</v>
      </c>
      <c r="N22" s="50">
        <f t="shared" si="12"/>
        <v>32970737</v>
      </c>
      <c r="O22" s="55">
        <f t="shared" si="2"/>
        <v>0.18317076111111111</v>
      </c>
      <c r="P22" s="56"/>
      <c r="Q22" s="45">
        <v>32970737</v>
      </c>
      <c r="R22" s="45">
        <v>128117791</v>
      </c>
      <c r="S22" s="45"/>
      <c r="T22" s="45">
        <v>18911472</v>
      </c>
      <c r="U22" s="30">
        <f t="shared" si="3"/>
        <v>0</v>
      </c>
      <c r="V22" s="9"/>
      <c r="W22" s="9"/>
    </row>
    <row r="23" spans="1:23" ht="34.5" customHeight="1" x14ac:dyDescent="0.5">
      <c r="A23" s="7"/>
      <c r="B23" s="40" t="s">
        <v>50</v>
      </c>
      <c r="C23" s="40" t="s">
        <v>24</v>
      </c>
      <c r="D23" s="41">
        <f>+SUM(D24:D33)</f>
        <v>28813796015</v>
      </c>
      <c r="E23" s="41">
        <f t="shared" ref="E23:T23" si="17">+SUM(E24:E33)</f>
        <v>7449236800</v>
      </c>
      <c r="F23" s="41">
        <f t="shared" si="17"/>
        <v>0</v>
      </c>
      <c r="G23" s="41">
        <f t="shared" si="17"/>
        <v>216848066</v>
      </c>
      <c r="H23" s="41">
        <f t="shared" si="17"/>
        <v>37088075</v>
      </c>
      <c r="I23" s="41">
        <f t="shared" si="17"/>
        <v>7269476809</v>
      </c>
      <c r="J23" s="41">
        <f t="shared" si="17"/>
        <v>36083272824</v>
      </c>
      <c r="K23" s="41">
        <f t="shared" si="17"/>
        <v>31290226506</v>
      </c>
      <c r="L23" s="41">
        <f t="shared" si="17"/>
        <v>23759591022</v>
      </c>
      <c r="M23" s="42">
        <f t="shared" si="1"/>
        <v>0.65846552051666518</v>
      </c>
      <c r="N23" s="41">
        <f t="shared" si="17"/>
        <v>18535940938</v>
      </c>
      <c r="O23" s="43">
        <f t="shared" si="2"/>
        <v>0.51369899366975447</v>
      </c>
      <c r="P23" s="41">
        <f t="shared" si="17"/>
        <v>11054896021</v>
      </c>
      <c r="Q23" s="41">
        <f t="shared" si="17"/>
        <v>7481044917</v>
      </c>
      <c r="R23" s="41">
        <f t="shared" si="17"/>
        <v>7530635484</v>
      </c>
      <c r="S23" s="41">
        <f t="shared" si="17"/>
        <v>4793046318</v>
      </c>
      <c r="T23" s="41">
        <f t="shared" si="17"/>
        <v>5223650084</v>
      </c>
      <c r="U23" s="30">
        <f t="shared" si="3"/>
        <v>0</v>
      </c>
      <c r="V23" s="9"/>
      <c r="W23" s="9"/>
    </row>
    <row r="24" spans="1:23" ht="34.5" customHeight="1" x14ac:dyDescent="0.5">
      <c r="A24" s="7"/>
      <c r="B24" s="44" t="s">
        <v>51</v>
      </c>
      <c r="C24" s="44" t="s">
        <v>52</v>
      </c>
      <c r="D24" s="45">
        <v>22219996143</v>
      </c>
      <c r="E24" s="45"/>
      <c r="F24" s="45"/>
      <c r="G24" s="45">
        <v>216848066</v>
      </c>
      <c r="H24" s="45"/>
      <c r="I24" s="48">
        <f t="shared" si="9"/>
        <v>-216848066</v>
      </c>
      <c r="J24" s="45">
        <f t="shared" si="10"/>
        <v>22003148077</v>
      </c>
      <c r="K24" s="45">
        <f t="shared" ref="K24:K33" si="18">+J24-S24</f>
        <v>21974992750</v>
      </c>
      <c r="L24" s="45">
        <f t="shared" si="11"/>
        <v>21384303865</v>
      </c>
      <c r="M24" s="46">
        <f t="shared" si="1"/>
        <v>0.97187474220350856</v>
      </c>
      <c r="N24" s="45">
        <f t="shared" si="12"/>
        <v>17511180065</v>
      </c>
      <c r="O24" s="47">
        <f t="shared" si="2"/>
        <v>0.79584884870654138</v>
      </c>
      <c r="P24" s="45">
        <v>10521376256</v>
      </c>
      <c r="Q24" s="45">
        <v>6989803809</v>
      </c>
      <c r="R24" s="45">
        <v>590688885</v>
      </c>
      <c r="S24" s="45">
        <v>28155327</v>
      </c>
      <c r="T24" s="45">
        <v>3873123800</v>
      </c>
      <c r="U24" s="30">
        <f t="shared" ref="U24:U33" si="19">+J24-P24-Q24-R24-S24-T24</f>
        <v>0</v>
      </c>
      <c r="V24" s="9"/>
      <c r="W24" s="9"/>
    </row>
    <row r="25" spans="1:23" ht="34.5" customHeight="1" x14ac:dyDescent="0.5">
      <c r="A25" s="7"/>
      <c r="B25" s="44" t="s">
        <v>53</v>
      </c>
      <c r="C25" s="44" t="s">
        <v>54</v>
      </c>
      <c r="D25" s="45">
        <v>400235000</v>
      </c>
      <c r="E25" s="45"/>
      <c r="F25" s="45"/>
      <c r="G25" s="45"/>
      <c r="H25" s="45"/>
      <c r="I25" s="48">
        <f t="shared" si="9"/>
        <v>0</v>
      </c>
      <c r="J25" s="45">
        <f t="shared" si="10"/>
        <v>400235000</v>
      </c>
      <c r="K25" s="45">
        <f t="shared" si="18"/>
        <v>272881067</v>
      </c>
      <c r="L25" s="45">
        <f t="shared" si="11"/>
        <v>240081066</v>
      </c>
      <c r="M25" s="46">
        <f t="shared" ref="M25:M33" si="20">+L25/J25</f>
        <v>0.5998502529763764</v>
      </c>
      <c r="N25" s="45">
        <f t="shared" si="12"/>
        <v>224081066</v>
      </c>
      <c r="O25" s="47">
        <f t="shared" ref="O25:O33" si="21">+N25/J25</f>
        <v>0.5598737391782328</v>
      </c>
      <c r="P25" s="45">
        <v>145320645</v>
      </c>
      <c r="Q25" s="45">
        <v>78760421</v>
      </c>
      <c r="R25" s="45">
        <v>32800001</v>
      </c>
      <c r="S25" s="45">
        <v>127353933</v>
      </c>
      <c r="T25" s="45">
        <v>16000000</v>
      </c>
      <c r="U25" s="30">
        <f t="shared" si="19"/>
        <v>0</v>
      </c>
      <c r="V25" s="9"/>
      <c r="W25" s="9"/>
    </row>
    <row r="26" spans="1:23" ht="34.5" customHeight="1" x14ac:dyDescent="0.5">
      <c r="A26" s="7"/>
      <c r="B26" s="44" t="s">
        <v>55</v>
      </c>
      <c r="C26" s="44" t="s">
        <v>56</v>
      </c>
      <c r="D26" s="45">
        <v>1000000000</v>
      </c>
      <c r="E26" s="45">
        <v>7449236800</v>
      </c>
      <c r="F26" s="45"/>
      <c r="G26" s="45"/>
      <c r="H26" s="45"/>
      <c r="I26" s="48">
        <f t="shared" si="9"/>
        <v>7449236800</v>
      </c>
      <c r="J26" s="45">
        <f t="shared" si="10"/>
        <v>8449236800</v>
      </c>
      <c r="K26" s="45">
        <f t="shared" si="18"/>
        <v>8228815812</v>
      </c>
      <c r="L26" s="45">
        <f t="shared" si="11"/>
        <v>1771173505</v>
      </c>
      <c r="M26" s="46">
        <f t="shared" si="20"/>
        <v>0.20962526520738536</v>
      </c>
      <c r="N26" s="45">
        <f t="shared" si="12"/>
        <v>436647221</v>
      </c>
      <c r="O26" s="47">
        <f t="shared" si="21"/>
        <v>5.1678894950606666E-2</v>
      </c>
      <c r="P26" s="45">
        <v>308925124</v>
      </c>
      <c r="Q26" s="45">
        <v>127722097</v>
      </c>
      <c r="R26" s="45">
        <v>6457642307</v>
      </c>
      <c r="S26" s="45">
        <v>220420988</v>
      </c>
      <c r="T26" s="45">
        <v>1334526284</v>
      </c>
      <c r="U26" s="30">
        <f t="shared" si="19"/>
        <v>0</v>
      </c>
      <c r="V26" s="9"/>
      <c r="W26" s="9"/>
    </row>
    <row r="27" spans="1:23" ht="34.5" customHeight="1" x14ac:dyDescent="0.5">
      <c r="A27" s="7"/>
      <c r="B27" s="44" t="s">
        <v>57</v>
      </c>
      <c r="C27" s="44" t="s">
        <v>58</v>
      </c>
      <c r="D27" s="45">
        <v>83726812</v>
      </c>
      <c r="E27" s="45"/>
      <c r="F27" s="45"/>
      <c r="G27" s="45"/>
      <c r="H27" s="45"/>
      <c r="I27" s="48">
        <f t="shared" si="9"/>
        <v>0</v>
      </c>
      <c r="J27" s="45">
        <f t="shared" si="10"/>
        <v>83726812</v>
      </c>
      <c r="K27" s="45">
        <f t="shared" si="18"/>
        <v>83626000</v>
      </c>
      <c r="L27" s="45">
        <f t="shared" si="11"/>
        <v>38834938</v>
      </c>
      <c r="M27" s="46">
        <f t="shared" si="20"/>
        <v>0.46382917338355123</v>
      </c>
      <c r="N27" s="45">
        <f t="shared" si="12"/>
        <v>38834938</v>
      </c>
      <c r="O27" s="47">
        <f t="shared" si="21"/>
        <v>0.46382917338355123</v>
      </c>
      <c r="P27" s="45">
        <v>2200000</v>
      </c>
      <c r="Q27" s="45">
        <v>36634938</v>
      </c>
      <c r="R27" s="45">
        <v>44791062</v>
      </c>
      <c r="S27" s="45">
        <v>100812</v>
      </c>
      <c r="T27" s="45"/>
      <c r="U27" s="30">
        <f t="shared" si="19"/>
        <v>0</v>
      </c>
      <c r="V27" s="9"/>
      <c r="W27" s="9"/>
    </row>
    <row r="28" spans="1:23" ht="34.5" customHeight="1" x14ac:dyDescent="0.5">
      <c r="A28" s="7"/>
      <c r="B28" s="44" t="s">
        <v>59</v>
      </c>
      <c r="C28" s="44" t="s">
        <v>60</v>
      </c>
      <c r="D28" s="45">
        <v>4090001179</v>
      </c>
      <c r="E28" s="45"/>
      <c r="F28" s="45"/>
      <c r="G28" s="45"/>
      <c r="H28" s="45"/>
      <c r="I28" s="48">
        <f t="shared" si="9"/>
        <v>0</v>
      </c>
      <c r="J28" s="45">
        <f t="shared" si="10"/>
        <v>4090001179</v>
      </c>
      <c r="K28" s="45">
        <f t="shared" si="18"/>
        <v>0</v>
      </c>
      <c r="L28" s="45">
        <f t="shared" si="11"/>
        <v>0</v>
      </c>
      <c r="M28" s="46">
        <f t="shared" si="20"/>
        <v>0</v>
      </c>
      <c r="N28" s="45">
        <f t="shared" si="12"/>
        <v>0</v>
      </c>
      <c r="O28" s="47">
        <f t="shared" si="21"/>
        <v>0</v>
      </c>
      <c r="P28" s="45"/>
      <c r="Q28" s="45"/>
      <c r="R28" s="45"/>
      <c r="S28" s="45">
        <v>4090001179</v>
      </c>
      <c r="T28" s="45"/>
      <c r="U28" s="30">
        <f t="shared" si="19"/>
        <v>0</v>
      </c>
      <c r="V28" s="9"/>
      <c r="W28" s="9"/>
    </row>
    <row r="29" spans="1:23" ht="34.5" customHeight="1" x14ac:dyDescent="0.5">
      <c r="A29" s="7"/>
      <c r="B29" s="44" t="s">
        <v>61</v>
      </c>
      <c r="C29" s="44" t="s">
        <v>62</v>
      </c>
      <c r="D29" s="45">
        <v>350000000</v>
      </c>
      <c r="E29" s="45"/>
      <c r="F29" s="45"/>
      <c r="G29" s="45"/>
      <c r="H29" s="45"/>
      <c r="I29" s="48">
        <f t="shared" si="9"/>
        <v>0</v>
      </c>
      <c r="J29" s="45">
        <f t="shared" si="10"/>
        <v>350000000</v>
      </c>
      <c r="K29" s="45">
        <f t="shared" si="18"/>
        <v>322985921</v>
      </c>
      <c r="L29" s="45">
        <f t="shared" si="11"/>
        <v>114325026</v>
      </c>
      <c r="M29" s="46">
        <f t="shared" si="20"/>
        <v>0.32664293142857143</v>
      </c>
      <c r="N29" s="45">
        <f t="shared" si="12"/>
        <v>114325026</v>
      </c>
      <c r="O29" s="47">
        <f t="shared" si="21"/>
        <v>0.32664293142857143</v>
      </c>
      <c r="P29" s="45">
        <v>22985921</v>
      </c>
      <c r="Q29" s="45">
        <v>91339105</v>
      </c>
      <c r="R29" s="45">
        <v>208660895</v>
      </c>
      <c r="S29" s="45">
        <v>27014079</v>
      </c>
      <c r="T29" s="45"/>
      <c r="U29" s="30">
        <f t="shared" si="19"/>
        <v>0</v>
      </c>
      <c r="V29" s="9"/>
      <c r="W29" s="9"/>
    </row>
    <row r="30" spans="1:23" ht="34.5" customHeight="1" x14ac:dyDescent="0.5">
      <c r="A30" s="7"/>
      <c r="B30" s="44" t="s">
        <v>63</v>
      </c>
      <c r="C30" s="44" t="s">
        <v>64</v>
      </c>
      <c r="D30" s="45">
        <v>300000000</v>
      </c>
      <c r="E30" s="45"/>
      <c r="F30" s="45"/>
      <c r="G30" s="45"/>
      <c r="H30" s="45"/>
      <c r="I30" s="48">
        <f t="shared" si="9"/>
        <v>0</v>
      </c>
      <c r="J30" s="45">
        <f t="shared" ref="J30:J33" si="22">+D30+I30</f>
        <v>300000000</v>
      </c>
      <c r="K30" s="45">
        <f t="shared" si="18"/>
        <v>300000000</v>
      </c>
      <c r="L30" s="45">
        <f t="shared" ref="L30:L33" si="23">+P30+Q30+T30</f>
        <v>156784547</v>
      </c>
      <c r="M30" s="46">
        <f t="shared" si="20"/>
        <v>0.52261515666666669</v>
      </c>
      <c r="N30" s="45">
        <f t="shared" ref="N30:N33" si="24">+P30+Q30</f>
        <v>156784547</v>
      </c>
      <c r="O30" s="47">
        <f t="shared" si="21"/>
        <v>0.52261515666666669</v>
      </c>
      <c r="P30" s="45"/>
      <c r="Q30" s="45">
        <v>156784547</v>
      </c>
      <c r="R30" s="45">
        <v>143215453</v>
      </c>
      <c r="S30" s="45"/>
      <c r="T30" s="45"/>
      <c r="U30" s="30">
        <f t="shared" si="19"/>
        <v>0</v>
      </c>
      <c r="V30" s="9"/>
      <c r="W30" s="9"/>
    </row>
    <row r="31" spans="1:23" ht="34.5" customHeight="1" x14ac:dyDescent="0.5">
      <c r="A31" s="7"/>
      <c r="B31" s="44" t="s">
        <v>65</v>
      </c>
      <c r="C31" s="44" t="s">
        <v>66</v>
      </c>
      <c r="D31" s="45">
        <v>69836881</v>
      </c>
      <c r="E31" s="45"/>
      <c r="F31" s="45"/>
      <c r="G31" s="45"/>
      <c r="H31" s="45"/>
      <c r="I31" s="48">
        <f t="shared" ref="I31:I33" si="25">+E31-F31-G31+H31</f>
        <v>0</v>
      </c>
      <c r="J31" s="45">
        <f t="shared" si="22"/>
        <v>69836881</v>
      </c>
      <c r="K31" s="45">
        <f t="shared" si="18"/>
        <v>69836881</v>
      </c>
      <c r="L31" s="45">
        <f t="shared" si="23"/>
        <v>17000000</v>
      </c>
      <c r="M31" s="46">
        <f t="shared" si="20"/>
        <v>0.24342438775294103</v>
      </c>
      <c r="N31" s="45">
        <f t="shared" si="24"/>
        <v>17000000</v>
      </c>
      <c r="O31" s="47">
        <f t="shared" si="21"/>
        <v>0.24342438775294103</v>
      </c>
      <c r="P31" s="45">
        <v>17000000</v>
      </c>
      <c r="Q31" s="45"/>
      <c r="R31" s="45">
        <v>52836881</v>
      </c>
      <c r="S31" s="45"/>
      <c r="T31" s="45"/>
      <c r="U31" s="30">
        <f t="shared" si="19"/>
        <v>0</v>
      </c>
      <c r="V31" s="9"/>
      <c r="W31" s="9"/>
    </row>
    <row r="32" spans="1:23" ht="34.5" customHeight="1" x14ac:dyDescent="0.5">
      <c r="A32" s="7"/>
      <c r="B32" s="44" t="s">
        <v>67</v>
      </c>
      <c r="C32" s="44" t="s">
        <v>68</v>
      </c>
      <c r="D32" s="45">
        <v>0</v>
      </c>
      <c r="E32" s="45"/>
      <c r="F32" s="45"/>
      <c r="G32" s="45"/>
      <c r="H32" s="45">
        <v>37088075</v>
      </c>
      <c r="I32" s="48">
        <f t="shared" si="25"/>
        <v>37088075</v>
      </c>
      <c r="J32" s="45">
        <f t="shared" si="22"/>
        <v>37088075</v>
      </c>
      <c r="K32" s="45">
        <f t="shared" si="18"/>
        <v>37088075</v>
      </c>
      <c r="L32" s="45">
        <f t="shared" si="23"/>
        <v>37088075</v>
      </c>
      <c r="M32" s="46">
        <f t="shared" si="20"/>
        <v>1</v>
      </c>
      <c r="N32" s="45">
        <f t="shared" si="24"/>
        <v>37088075</v>
      </c>
      <c r="O32" s="47">
        <f t="shared" si="21"/>
        <v>1</v>
      </c>
      <c r="P32" s="45">
        <v>37088075</v>
      </c>
      <c r="Q32" s="45"/>
      <c r="R32" s="45"/>
      <c r="S32" s="45"/>
      <c r="T32" s="45"/>
      <c r="U32" s="30">
        <f t="shared" si="19"/>
        <v>0</v>
      </c>
      <c r="V32" s="9"/>
      <c r="W32" s="9"/>
    </row>
    <row r="33" spans="1:23" ht="34.5" customHeight="1" x14ac:dyDescent="0.5">
      <c r="A33" s="7"/>
      <c r="B33" s="44" t="s">
        <v>69</v>
      </c>
      <c r="C33" s="44" t="s">
        <v>70</v>
      </c>
      <c r="D33" s="45">
        <v>300000000</v>
      </c>
      <c r="E33" s="45"/>
      <c r="F33" s="45"/>
      <c r="G33" s="45"/>
      <c r="H33" s="45"/>
      <c r="I33" s="48">
        <f t="shared" si="25"/>
        <v>0</v>
      </c>
      <c r="J33" s="45">
        <f t="shared" si="22"/>
        <v>300000000</v>
      </c>
      <c r="K33" s="45">
        <f t="shared" si="18"/>
        <v>0</v>
      </c>
      <c r="L33" s="45">
        <f t="shared" si="23"/>
        <v>0</v>
      </c>
      <c r="M33" s="46">
        <f t="shared" si="20"/>
        <v>0</v>
      </c>
      <c r="N33" s="45">
        <f t="shared" si="24"/>
        <v>0</v>
      </c>
      <c r="O33" s="47">
        <f t="shared" si="21"/>
        <v>0</v>
      </c>
      <c r="P33" s="45"/>
      <c r="Q33" s="45"/>
      <c r="R33" s="45"/>
      <c r="S33" s="45">
        <v>300000000</v>
      </c>
      <c r="T33" s="45"/>
      <c r="U33" s="30">
        <f t="shared" si="19"/>
        <v>0</v>
      </c>
      <c r="V33" s="9"/>
      <c r="W33" s="9"/>
    </row>
  </sheetData>
  <mergeCells count="15">
    <mergeCell ref="B3:T3"/>
    <mergeCell ref="B4:T4"/>
    <mergeCell ref="B5:T5"/>
    <mergeCell ref="B7:B8"/>
    <mergeCell ref="C7:C8"/>
    <mergeCell ref="D7:D8"/>
    <mergeCell ref="E7:I7"/>
    <mergeCell ref="J7:J8"/>
    <mergeCell ref="K7:K8"/>
    <mergeCell ref="L7:O7"/>
    <mergeCell ref="P7:P8"/>
    <mergeCell ref="Q7:Q8"/>
    <mergeCell ref="R7:T7"/>
    <mergeCell ref="L8:M8"/>
    <mergeCell ref="N8:O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3"/>
  <sheetViews>
    <sheetView topLeftCell="A2" zoomScale="35" zoomScaleNormal="35" workbookViewId="0">
      <selection activeCell="B3" sqref="B3:T3"/>
    </sheetView>
  </sheetViews>
  <sheetFormatPr baseColWidth="10" defaultColWidth="10.88671875" defaultRowHeight="31.2" x14ac:dyDescent="0.5"/>
  <cols>
    <col min="1" max="1" width="3.109375" style="59" customWidth="1"/>
    <col min="2" max="2" width="42.6640625" style="10" customWidth="1"/>
    <col min="3" max="3" width="72.109375" style="10" customWidth="1"/>
    <col min="4" max="4" width="33.88671875" style="8" customWidth="1"/>
    <col min="5" max="5" width="32.109375" style="8" customWidth="1"/>
    <col min="6" max="6" width="30.77734375" style="8" customWidth="1"/>
    <col min="7" max="8" width="33.44140625" style="8" customWidth="1"/>
    <col min="9" max="9" width="33.44140625" style="58" customWidth="1"/>
    <col min="10" max="11" width="33.44140625" style="8" customWidth="1"/>
    <col min="12" max="12" width="32.77734375" style="8" customWidth="1"/>
    <col min="13" max="13" width="17.6640625" style="87" customWidth="1"/>
    <col min="14" max="14" width="33.44140625" style="8" customWidth="1"/>
    <col min="15" max="15" width="17.88671875" style="62" customWidth="1"/>
    <col min="16" max="16" width="33.77734375" style="8" customWidth="1"/>
    <col min="17" max="17" width="32.44140625" style="8" customWidth="1"/>
    <col min="18" max="18" width="33.77734375" style="8" customWidth="1"/>
    <col min="19" max="19" width="31.5546875" style="8" customWidth="1"/>
    <col min="20" max="20" width="32.77734375" style="8" customWidth="1"/>
    <col min="21" max="21" width="12.33203125" style="88" customWidth="1"/>
    <col min="22" max="22" width="31.109375" style="66" bestFit="1" customWidth="1"/>
    <col min="23" max="23" width="32.21875" style="65" bestFit="1" customWidth="1"/>
    <col min="24" max="24" width="26.5546875" style="66" bestFit="1" customWidth="1"/>
    <col min="25" max="27" width="10.88671875" style="65"/>
    <col min="28" max="29" width="10.88671875" style="66"/>
    <col min="30" max="16384" width="10.88671875" style="10"/>
  </cols>
  <sheetData>
    <row r="1" spans="1:38" s="1" customFormat="1" hidden="1" x14ac:dyDescent="0.5">
      <c r="B1" s="2"/>
      <c r="C1" s="2"/>
      <c r="D1" s="3"/>
      <c r="E1" s="3"/>
      <c r="F1" s="3"/>
      <c r="G1" s="3"/>
      <c r="H1" s="3"/>
      <c r="I1" s="57"/>
      <c r="J1" s="3"/>
      <c r="K1" s="3"/>
      <c r="L1" s="3"/>
      <c r="M1" s="64"/>
      <c r="N1" s="3"/>
      <c r="O1" s="6"/>
      <c r="P1" s="3"/>
      <c r="Q1" s="3"/>
      <c r="R1" s="3"/>
      <c r="S1" s="3"/>
      <c r="T1" s="3"/>
      <c r="U1" s="57"/>
      <c r="V1" s="58"/>
      <c r="W1" s="65"/>
      <c r="X1" s="66"/>
      <c r="Y1" s="65"/>
      <c r="Z1" s="65"/>
      <c r="AA1" s="65"/>
      <c r="AB1" s="66"/>
      <c r="AC1" s="66"/>
      <c r="AD1" s="10"/>
      <c r="AE1" s="10"/>
      <c r="AF1" s="11"/>
      <c r="AG1" s="11"/>
      <c r="AH1" s="12"/>
      <c r="AI1" s="11"/>
      <c r="AJ1" s="10"/>
      <c r="AK1" s="10"/>
      <c r="AL1" s="10"/>
    </row>
    <row r="2" spans="1:38" s="1" customFormat="1" ht="37.5" customHeight="1" x14ac:dyDescent="0.5">
      <c r="B2" s="2"/>
      <c r="C2" s="2"/>
      <c r="D2" s="3"/>
      <c r="E2" s="3"/>
      <c r="F2" s="3"/>
      <c r="G2" s="3"/>
      <c r="H2" s="3"/>
      <c r="I2" s="57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V2" s="58"/>
      <c r="W2" s="65"/>
      <c r="X2" s="66"/>
      <c r="Y2" s="65"/>
      <c r="Z2" s="65"/>
      <c r="AA2" s="65"/>
      <c r="AB2" s="66"/>
      <c r="AC2" s="66"/>
      <c r="AD2" s="10"/>
      <c r="AE2" s="10"/>
      <c r="AF2" s="11"/>
      <c r="AG2" s="11"/>
      <c r="AH2" s="12"/>
      <c r="AI2" s="11"/>
      <c r="AJ2" s="10"/>
      <c r="AK2" s="10"/>
      <c r="AL2" s="10"/>
    </row>
    <row r="3" spans="1:38" s="13" customFormat="1" ht="46.05" customHeight="1" x14ac:dyDescent="0.6">
      <c r="B3" s="93" t="s">
        <v>0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67"/>
      <c r="V3" s="68"/>
      <c r="W3" s="69"/>
      <c r="X3" s="70"/>
      <c r="Y3" s="69"/>
      <c r="Z3" s="69"/>
      <c r="AA3" s="69"/>
      <c r="AB3" s="70"/>
      <c r="AC3" s="70"/>
      <c r="AD3" s="17"/>
      <c r="AE3" s="17"/>
      <c r="AF3" s="18"/>
      <c r="AG3" s="18"/>
      <c r="AH3" s="19"/>
      <c r="AI3" s="18"/>
      <c r="AJ3" s="17"/>
      <c r="AK3" s="17"/>
      <c r="AL3" s="17"/>
    </row>
    <row r="4" spans="1:38" s="13" customFormat="1" ht="46.05" customHeight="1" x14ac:dyDescent="0.6">
      <c r="B4" s="93" t="s">
        <v>1</v>
      </c>
      <c r="C4" s="93"/>
      <c r="D4" s="93" t="s">
        <v>1</v>
      </c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67"/>
      <c r="V4" s="68"/>
      <c r="W4" s="69"/>
      <c r="X4" s="70"/>
      <c r="Y4" s="69"/>
      <c r="Z4" s="69"/>
      <c r="AA4" s="69"/>
      <c r="AB4" s="70"/>
      <c r="AC4" s="70"/>
      <c r="AD4" s="17"/>
      <c r="AE4" s="17"/>
      <c r="AF4" s="18"/>
      <c r="AG4" s="18"/>
      <c r="AH4" s="19"/>
      <c r="AI4" s="18"/>
      <c r="AJ4" s="17"/>
      <c r="AK4" s="17"/>
      <c r="AL4" s="17"/>
    </row>
    <row r="5" spans="1:38" s="13" customFormat="1" ht="46.05" customHeight="1" x14ac:dyDescent="0.6">
      <c r="B5" s="93" t="s">
        <v>71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67"/>
      <c r="V5" s="68"/>
      <c r="W5" s="69"/>
      <c r="X5" s="70"/>
      <c r="Y5" s="69"/>
      <c r="Z5" s="69"/>
      <c r="AA5" s="69"/>
      <c r="AB5" s="70"/>
      <c r="AC5" s="70"/>
      <c r="AD5" s="17"/>
      <c r="AE5" s="17"/>
      <c r="AF5" s="18"/>
      <c r="AG5" s="18"/>
      <c r="AH5" s="19"/>
      <c r="AI5" s="18"/>
      <c r="AJ5" s="17"/>
      <c r="AK5" s="17"/>
      <c r="AL5" s="17"/>
    </row>
    <row r="6" spans="1:38" s="1" customFormat="1" ht="37.5" customHeight="1" x14ac:dyDescent="0.5">
      <c r="C6" s="2"/>
      <c r="D6" s="24"/>
      <c r="E6" s="24"/>
      <c r="F6" s="24"/>
      <c r="G6" s="24"/>
      <c r="H6" s="24"/>
      <c r="J6" s="24"/>
      <c r="K6" s="3"/>
      <c r="L6" s="3"/>
      <c r="M6" s="64"/>
      <c r="N6" s="3"/>
      <c r="O6" s="6"/>
      <c r="P6" s="3"/>
      <c r="Q6" s="3"/>
      <c r="R6" s="3"/>
      <c r="S6" s="3"/>
      <c r="T6" s="3"/>
      <c r="U6" s="57"/>
      <c r="W6" s="71"/>
      <c r="Y6" s="71"/>
      <c r="Z6" s="71"/>
      <c r="AA6" s="71"/>
    </row>
    <row r="7" spans="1:38" s="27" customFormat="1" ht="31.05" customHeight="1" x14ac:dyDescent="0.5">
      <c r="A7" s="25"/>
      <c r="B7" s="97" t="s">
        <v>3</v>
      </c>
      <c r="C7" s="97" t="s">
        <v>4</v>
      </c>
      <c r="D7" s="89" t="s">
        <v>5</v>
      </c>
      <c r="E7" s="89" t="s">
        <v>6</v>
      </c>
      <c r="F7" s="96"/>
      <c r="G7" s="96"/>
      <c r="H7" s="96"/>
      <c r="I7" s="90"/>
      <c r="J7" s="91" t="s">
        <v>7</v>
      </c>
      <c r="K7" s="91" t="s">
        <v>8</v>
      </c>
      <c r="L7" s="89" t="s">
        <v>9</v>
      </c>
      <c r="M7" s="89"/>
      <c r="N7" s="90"/>
      <c r="O7" s="90"/>
      <c r="P7" s="91" t="s">
        <v>10</v>
      </c>
      <c r="Q7" s="91" t="s">
        <v>11</v>
      </c>
      <c r="R7" s="89" t="s">
        <v>12</v>
      </c>
      <c r="S7" s="90"/>
      <c r="T7" s="90"/>
      <c r="U7" s="72"/>
      <c r="V7" s="73"/>
      <c r="W7" s="74"/>
      <c r="X7" s="73"/>
      <c r="Y7" s="74"/>
      <c r="Z7" s="74"/>
      <c r="AA7" s="74"/>
      <c r="AB7" s="73"/>
      <c r="AC7" s="73"/>
    </row>
    <row r="8" spans="1:38" s="27" customFormat="1" ht="60.45" customHeight="1" x14ac:dyDescent="0.5">
      <c r="A8" s="25"/>
      <c r="B8" s="97"/>
      <c r="C8" s="97"/>
      <c r="D8" s="96"/>
      <c r="E8" s="28" t="s">
        <v>13</v>
      </c>
      <c r="F8" s="28" t="s">
        <v>14</v>
      </c>
      <c r="G8" s="28" t="s">
        <v>15</v>
      </c>
      <c r="H8" s="28" t="s">
        <v>16</v>
      </c>
      <c r="I8" s="75" t="s">
        <v>17</v>
      </c>
      <c r="J8" s="91"/>
      <c r="K8" s="91"/>
      <c r="L8" s="92" t="s">
        <v>18</v>
      </c>
      <c r="M8" s="90"/>
      <c r="N8" s="92" t="s">
        <v>19</v>
      </c>
      <c r="O8" s="90"/>
      <c r="P8" s="91"/>
      <c r="Q8" s="91"/>
      <c r="R8" s="28" t="s">
        <v>20</v>
      </c>
      <c r="S8" s="28" t="s">
        <v>3</v>
      </c>
      <c r="T8" s="28" t="s">
        <v>18</v>
      </c>
      <c r="U8" s="72"/>
      <c r="V8" s="73"/>
      <c r="W8" s="74"/>
      <c r="X8" s="73"/>
      <c r="Y8" s="74"/>
      <c r="Z8" s="74"/>
      <c r="AA8" s="74"/>
      <c r="AB8" s="73"/>
      <c r="AC8" s="73"/>
    </row>
    <row r="9" spans="1:38" s="39" customFormat="1" ht="34.5" customHeight="1" x14ac:dyDescent="0.5">
      <c r="A9" s="7"/>
      <c r="B9" s="31" t="s">
        <v>25</v>
      </c>
      <c r="C9" s="31" t="s">
        <v>26</v>
      </c>
      <c r="D9" s="32">
        <f>+D10</f>
        <v>31093018182</v>
      </c>
      <c r="E9" s="32">
        <f t="shared" ref="E9:T9" si="0">+E10</f>
        <v>13449236800</v>
      </c>
      <c r="F9" s="32">
        <f t="shared" si="0"/>
        <v>0</v>
      </c>
      <c r="G9" s="32">
        <f t="shared" si="0"/>
        <v>1516848066</v>
      </c>
      <c r="H9" s="32">
        <f t="shared" si="0"/>
        <v>1516848066</v>
      </c>
      <c r="I9" s="77">
        <f t="shared" si="0"/>
        <v>13449236800</v>
      </c>
      <c r="J9" s="32">
        <f t="shared" si="0"/>
        <v>44542254982</v>
      </c>
      <c r="K9" s="32">
        <f t="shared" si="0"/>
        <v>41018809789</v>
      </c>
      <c r="L9" s="32">
        <f t="shared" si="0"/>
        <v>35697867605</v>
      </c>
      <c r="M9" s="34">
        <f t="shared" ref="M9:M24" si="1">L9/J9</f>
        <v>0.80143826619074154</v>
      </c>
      <c r="N9" s="32">
        <f t="shared" si="0"/>
        <v>26843536430</v>
      </c>
      <c r="O9" s="34">
        <f t="shared" ref="O9:O24" si="2">+N9/J9</f>
        <v>0.60265328822817255</v>
      </c>
      <c r="P9" s="32">
        <f t="shared" si="0"/>
        <v>16954110680</v>
      </c>
      <c r="Q9" s="32">
        <f t="shared" si="0"/>
        <v>9889425750</v>
      </c>
      <c r="R9" s="32">
        <f t="shared" si="0"/>
        <v>5320942184</v>
      </c>
      <c r="S9" s="32">
        <f t="shared" si="0"/>
        <v>3523445193</v>
      </c>
      <c r="T9" s="32">
        <f t="shared" si="0"/>
        <v>8854331175</v>
      </c>
      <c r="U9" s="76"/>
      <c r="V9" s="66"/>
      <c r="W9" s="65"/>
      <c r="X9" s="79"/>
      <c r="Y9" s="80"/>
      <c r="Z9" s="80"/>
      <c r="AA9" s="80"/>
      <c r="AB9" s="79"/>
      <c r="AC9" s="79"/>
    </row>
    <row r="10" spans="1:38" s="39" customFormat="1" ht="34.5" customHeight="1" x14ac:dyDescent="0.5">
      <c r="A10" s="7"/>
      <c r="B10" s="35" t="s">
        <v>27</v>
      </c>
      <c r="C10" s="35" t="s">
        <v>28</v>
      </c>
      <c r="D10" s="36">
        <f t="shared" ref="D10:T10" si="3">+D11+D19</f>
        <v>31093018182</v>
      </c>
      <c r="E10" s="36">
        <f t="shared" si="3"/>
        <v>13449236800</v>
      </c>
      <c r="F10" s="36">
        <f t="shared" si="3"/>
        <v>0</v>
      </c>
      <c r="G10" s="36">
        <f t="shared" si="3"/>
        <v>1516848066</v>
      </c>
      <c r="H10" s="36">
        <f t="shared" si="3"/>
        <v>1516848066</v>
      </c>
      <c r="I10" s="78">
        <f t="shared" si="3"/>
        <v>13449236800</v>
      </c>
      <c r="J10" s="36">
        <f t="shared" si="3"/>
        <v>44542254982</v>
      </c>
      <c r="K10" s="36">
        <f t="shared" si="3"/>
        <v>41018809789</v>
      </c>
      <c r="L10" s="36">
        <f t="shared" si="3"/>
        <v>35697867605</v>
      </c>
      <c r="M10" s="38">
        <f t="shared" si="1"/>
        <v>0.80143826619074154</v>
      </c>
      <c r="N10" s="36">
        <f t="shared" si="3"/>
        <v>26843536430</v>
      </c>
      <c r="O10" s="38">
        <f t="shared" si="2"/>
        <v>0.60265328822817255</v>
      </c>
      <c r="P10" s="36">
        <f t="shared" si="3"/>
        <v>16954110680</v>
      </c>
      <c r="Q10" s="36">
        <f t="shared" si="3"/>
        <v>9889425750</v>
      </c>
      <c r="R10" s="36">
        <f t="shared" si="3"/>
        <v>5320942184</v>
      </c>
      <c r="S10" s="36">
        <f t="shared" si="3"/>
        <v>3523445193</v>
      </c>
      <c r="T10" s="36">
        <f t="shared" si="3"/>
        <v>8854331175</v>
      </c>
      <c r="U10" s="76"/>
      <c r="V10" s="66"/>
      <c r="W10" s="65"/>
      <c r="X10" s="79"/>
      <c r="Y10" s="80"/>
      <c r="Z10" s="80"/>
      <c r="AA10" s="80"/>
      <c r="AB10" s="79"/>
      <c r="AC10" s="79"/>
    </row>
    <row r="11" spans="1:38" s="39" customFormat="1" ht="34.5" customHeight="1" x14ac:dyDescent="0.5">
      <c r="A11" s="7"/>
      <c r="B11" s="40" t="s">
        <v>29</v>
      </c>
      <c r="C11" s="40" t="s">
        <v>30</v>
      </c>
      <c r="D11" s="41">
        <f>+D12</f>
        <v>2099222167</v>
      </c>
      <c r="E11" s="41">
        <f t="shared" ref="E11:T11" si="4">+E12</f>
        <v>0</v>
      </c>
      <c r="F11" s="41">
        <f t="shared" si="4"/>
        <v>0</v>
      </c>
      <c r="G11" s="41">
        <f t="shared" si="4"/>
        <v>1300000000</v>
      </c>
      <c r="H11" s="41">
        <f t="shared" si="4"/>
        <v>179759991</v>
      </c>
      <c r="I11" s="81">
        <f t="shared" si="4"/>
        <v>-1120240009</v>
      </c>
      <c r="J11" s="41">
        <f t="shared" si="4"/>
        <v>978982158</v>
      </c>
      <c r="K11" s="41">
        <f t="shared" si="4"/>
        <v>293731193</v>
      </c>
      <c r="L11" s="41">
        <f t="shared" si="4"/>
        <v>275334065</v>
      </c>
      <c r="M11" s="43">
        <f t="shared" si="1"/>
        <v>0.28124523286766578</v>
      </c>
      <c r="N11" s="41">
        <f t="shared" si="4"/>
        <v>275334065</v>
      </c>
      <c r="O11" s="43">
        <f t="shared" si="2"/>
        <v>0.28124523286766578</v>
      </c>
      <c r="P11" s="41">
        <f t="shared" si="4"/>
        <v>129685153</v>
      </c>
      <c r="Q11" s="41">
        <f t="shared" si="4"/>
        <v>145648912</v>
      </c>
      <c r="R11" s="41">
        <f t="shared" si="4"/>
        <v>18397128</v>
      </c>
      <c r="S11" s="41">
        <f t="shared" si="4"/>
        <v>685250965</v>
      </c>
      <c r="T11" s="41">
        <f t="shared" si="4"/>
        <v>0</v>
      </c>
      <c r="U11" s="76"/>
      <c r="V11" s="66"/>
      <c r="W11" s="65"/>
      <c r="X11" s="79"/>
      <c r="Y11" s="80"/>
      <c r="Z11" s="80"/>
      <c r="AA11" s="80"/>
      <c r="AB11" s="79"/>
      <c r="AC11" s="79"/>
    </row>
    <row r="12" spans="1:38" s="39" customFormat="1" ht="34.5" customHeight="1" x14ac:dyDescent="0.5">
      <c r="A12" s="7"/>
      <c r="B12" s="40" t="s">
        <v>31</v>
      </c>
      <c r="C12" s="40" t="s">
        <v>32</v>
      </c>
      <c r="D12" s="41">
        <f t="shared" ref="D12:T12" si="5">+D13</f>
        <v>2099222167</v>
      </c>
      <c r="E12" s="41">
        <f t="shared" si="5"/>
        <v>0</v>
      </c>
      <c r="F12" s="41">
        <f t="shared" si="5"/>
        <v>0</v>
      </c>
      <c r="G12" s="41">
        <f t="shared" si="5"/>
        <v>1300000000</v>
      </c>
      <c r="H12" s="41">
        <f t="shared" si="5"/>
        <v>179759991</v>
      </c>
      <c r="I12" s="81">
        <f t="shared" si="5"/>
        <v>-1120240009</v>
      </c>
      <c r="J12" s="41">
        <f t="shared" si="5"/>
        <v>978982158</v>
      </c>
      <c r="K12" s="41">
        <f t="shared" si="5"/>
        <v>293731193</v>
      </c>
      <c r="L12" s="41">
        <f t="shared" si="5"/>
        <v>275334065</v>
      </c>
      <c r="M12" s="43">
        <f t="shared" si="1"/>
        <v>0.28124523286766578</v>
      </c>
      <c r="N12" s="41">
        <f t="shared" si="5"/>
        <v>275334065</v>
      </c>
      <c r="O12" s="43">
        <f t="shared" si="2"/>
        <v>0.28124523286766578</v>
      </c>
      <c r="P12" s="41">
        <f t="shared" si="5"/>
        <v>129685153</v>
      </c>
      <c r="Q12" s="41">
        <f t="shared" si="5"/>
        <v>145648912</v>
      </c>
      <c r="R12" s="41">
        <f t="shared" si="5"/>
        <v>18397128</v>
      </c>
      <c r="S12" s="41">
        <f t="shared" si="5"/>
        <v>685250965</v>
      </c>
      <c r="T12" s="41">
        <f t="shared" si="5"/>
        <v>0</v>
      </c>
      <c r="U12" s="76"/>
      <c r="V12" s="66"/>
      <c r="W12" s="65"/>
      <c r="X12" s="79"/>
      <c r="Y12" s="80"/>
      <c r="Z12" s="80"/>
      <c r="AA12" s="80"/>
      <c r="AB12" s="79"/>
      <c r="AC12" s="79"/>
    </row>
    <row r="13" spans="1:38" ht="34.5" customHeight="1" x14ac:dyDescent="0.5">
      <c r="A13" s="7"/>
      <c r="B13" s="40" t="s">
        <v>33</v>
      </c>
      <c r="C13" s="40" t="s">
        <v>34</v>
      </c>
      <c r="D13" s="41">
        <f>+D14+D17</f>
        <v>2099222167</v>
      </c>
      <c r="E13" s="41">
        <f t="shared" ref="E13:T13" si="6">+E14+E17</f>
        <v>0</v>
      </c>
      <c r="F13" s="41">
        <f t="shared" si="6"/>
        <v>0</v>
      </c>
      <c r="G13" s="41">
        <f t="shared" si="6"/>
        <v>1300000000</v>
      </c>
      <c r="H13" s="41">
        <f t="shared" si="6"/>
        <v>179759991</v>
      </c>
      <c r="I13" s="81">
        <f t="shared" si="6"/>
        <v>-1120240009</v>
      </c>
      <c r="J13" s="41">
        <f t="shared" si="6"/>
        <v>978982158</v>
      </c>
      <c r="K13" s="41">
        <f t="shared" si="6"/>
        <v>293731193</v>
      </c>
      <c r="L13" s="41">
        <f t="shared" si="6"/>
        <v>275334065</v>
      </c>
      <c r="M13" s="43">
        <f t="shared" si="1"/>
        <v>0.28124523286766578</v>
      </c>
      <c r="N13" s="41">
        <f t="shared" si="6"/>
        <v>275334065</v>
      </c>
      <c r="O13" s="43">
        <f t="shared" si="2"/>
        <v>0.28124523286766578</v>
      </c>
      <c r="P13" s="41">
        <f t="shared" si="6"/>
        <v>129685153</v>
      </c>
      <c r="Q13" s="41">
        <f t="shared" si="6"/>
        <v>145648912</v>
      </c>
      <c r="R13" s="41">
        <f t="shared" si="6"/>
        <v>18397128</v>
      </c>
      <c r="S13" s="41">
        <f t="shared" si="6"/>
        <v>685250965</v>
      </c>
      <c r="T13" s="41">
        <f t="shared" si="6"/>
        <v>0</v>
      </c>
      <c r="U13" s="76"/>
    </row>
    <row r="14" spans="1:38" ht="34.5" customHeight="1" x14ac:dyDescent="0.5">
      <c r="A14" s="7"/>
      <c r="B14" s="40" t="s">
        <v>35</v>
      </c>
      <c r="C14" s="40" t="s">
        <v>36</v>
      </c>
      <c r="D14" s="41">
        <f>+SUM(D15:D16)</f>
        <v>2099222167</v>
      </c>
      <c r="E14" s="41">
        <f t="shared" ref="E14:T14" si="7">+SUM(E15:E16)</f>
        <v>0</v>
      </c>
      <c r="F14" s="41">
        <f t="shared" si="7"/>
        <v>0</v>
      </c>
      <c r="G14" s="41">
        <f t="shared" si="7"/>
        <v>1300000000</v>
      </c>
      <c r="H14" s="41">
        <f t="shared" si="7"/>
        <v>0</v>
      </c>
      <c r="I14" s="81">
        <f t="shared" si="7"/>
        <v>-1300000000</v>
      </c>
      <c r="J14" s="41">
        <f t="shared" si="7"/>
        <v>799222167</v>
      </c>
      <c r="K14" s="41">
        <f t="shared" si="7"/>
        <v>113971202</v>
      </c>
      <c r="L14" s="41">
        <f t="shared" si="7"/>
        <v>113971202</v>
      </c>
      <c r="M14" s="43">
        <f t="shared" si="1"/>
        <v>0.14260265381252871</v>
      </c>
      <c r="N14" s="41">
        <f t="shared" si="7"/>
        <v>113971202</v>
      </c>
      <c r="O14" s="43">
        <f t="shared" si="2"/>
        <v>0.14260265381252871</v>
      </c>
      <c r="P14" s="41">
        <f t="shared" si="7"/>
        <v>25000000</v>
      </c>
      <c r="Q14" s="41">
        <f t="shared" si="7"/>
        <v>88971202</v>
      </c>
      <c r="R14" s="41">
        <f t="shared" si="7"/>
        <v>0</v>
      </c>
      <c r="S14" s="41">
        <f>+SUM(S15:S16)</f>
        <v>685250965</v>
      </c>
      <c r="T14" s="41">
        <f t="shared" si="7"/>
        <v>0</v>
      </c>
      <c r="U14" s="76"/>
    </row>
    <row r="15" spans="1:38" s="39" customFormat="1" ht="34.5" customHeight="1" x14ac:dyDescent="0.5">
      <c r="A15" s="7"/>
      <c r="B15" s="44" t="s">
        <v>37</v>
      </c>
      <c r="C15" s="44" t="s">
        <v>38</v>
      </c>
      <c r="D15" s="45">
        <v>0</v>
      </c>
      <c r="E15" s="45"/>
      <c r="F15" s="45"/>
      <c r="G15" s="45"/>
      <c r="H15" s="45"/>
      <c r="I15" s="83">
        <f t="shared" ref="I15:I30" si="8">+E15-F15-G15+H15</f>
        <v>0</v>
      </c>
      <c r="J15" s="45">
        <f t="shared" ref="J15:J30" si="9">+D15+I15</f>
        <v>0</v>
      </c>
      <c r="K15" s="45">
        <f t="shared" ref="K15:K30" si="10">+J15-S15</f>
        <v>0</v>
      </c>
      <c r="L15" s="85">
        <f t="shared" ref="L15:L29" si="11">+P15+Q15+T15</f>
        <v>0</v>
      </c>
      <c r="M15" s="82">
        <v>0</v>
      </c>
      <c r="N15" s="49">
        <f t="shared" ref="N15:N29" si="12">+P15+Q15</f>
        <v>0</v>
      </c>
      <c r="O15" s="47">
        <v>0</v>
      </c>
      <c r="P15" s="45"/>
      <c r="Q15" s="45"/>
      <c r="R15" s="45"/>
      <c r="S15" s="45"/>
      <c r="T15" s="45"/>
      <c r="U15" s="76"/>
      <c r="V15" s="66"/>
      <c r="W15" s="65"/>
      <c r="X15" s="79"/>
      <c r="Y15" s="80"/>
      <c r="Z15" s="80"/>
      <c r="AA15" s="80"/>
      <c r="AB15" s="79"/>
      <c r="AC15" s="79"/>
    </row>
    <row r="16" spans="1:38" ht="34.5" customHeight="1" x14ac:dyDescent="0.5">
      <c r="A16" s="7"/>
      <c r="B16" s="44" t="s">
        <v>39</v>
      </c>
      <c r="C16" s="44" t="s">
        <v>40</v>
      </c>
      <c r="D16" s="45">
        <v>2099222167</v>
      </c>
      <c r="E16" s="45"/>
      <c r="F16" s="45"/>
      <c r="G16" s="45">
        <v>1300000000</v>
      </c>
      <c r="H16" s="45"/>
      <c r="I16" s="83">
        <f t="shared" si="8"/>
        <v>-1300000000</v>
      </c>
      <c r="J16" s="45">
        <f t="shared" si="9"/>
        <v>799222167</v>
      </c>
      <c r="K16" s="45">
        <f t="shared" si="10"/>
        <v>113971202</v>
      </c>
      <c r="L16" s="86">
        <f t="shared" si="11"/>
        <v>113971202</v>
      </c>
      <c r="M16" s="84">
        <f t="shared" si="1"/>
        <v>0.14260265381252871</v>
      </c>
      <c r="N16" s="41">
        <f t="shared" si="12"/>
        <v>113971202</v>
      </c>
      <c r="O16" s="43">
        <f t="shared" si="2"/>
        <v>0.14260265381252871</v>
      </c>
      <c r="P16" s="41">
        <v>25000000</v>
      </c>
      <c r="Q16" s="45">
        <v>88971202</v>
      </c>
      <c r="R16" s="45"/>
      <c r="S16" s="45">
        <v>685250965</v>
      </c>
      <c r="T16" s="45"/>
      <c r="U16" s="76"/>
    </row>
    <row r="17" spans="1:29" s="39" customFormat="1" ht="34.5" customHeight="1" x14ac:dyDescent="0.5">
      <c r="A17" s="7"/>
      <c r="B17" s="40" t="s">
        <v>41</v>
      </c>
      <c r="C17" s="40" t="s">
        <v>42</v>
      </c>
      <c r="D17" s="41">
        <f>+D18</f>
        <v>0</v>
      </c>
      <c r="E17" s="41">
        <f t="shared" ref="E17:T17" si="13">+E18</f>
        <v>0</v>
      </c>
      <c r="F17" s="41">
        <f t="shared" si="13"/>
        <v>0</v>
      </c>
      <c r="G17" s="41">
        <f t="shared" si="13"/>
        <v>0</v>
      </c>
      <c r="H17" s="41">
        <f t="shared" si="13"/>
        <v>179759991</v>
      </c>
      <c r="I17" s="81">
        <f t="shared" si="13"/>
        <v>179759991</v>
      </c>
      <c r="J17" s="41">
        <f t="shared" si="13"/>
        <v>179759991</v>
      </c>
      <c r="K17" s="41">
        <f t="shared" si="13"/>
        <v>179759991</v>
      </c>
      <c r="L17" s="41">
        <f t="shared" si="13"/>
        <v>161362863</v>
      </c>
      <c r="M17" s="43">
        <f t="shared" si="1"/>
        <v>0.89765727124452288</v>
      </c>
      <c r="N17" s="41">
        <f t="shared" si="13"/>
        <v>161362863</v>
      </c>
      <c r="O17" s="43">
        <f t="shared" si="2"/>
        <v>0.89765727124452288</v>
      </c>
      <c r="P17" s="41">
        <f t="shared" si="13"/>
        <v>104685153</v>
      </c>
      <c r="Q17" s="41">
        <f t="shared" si="13"/>
        <v>56677710</v>
      </c>
      <c r="R17" s="41">
        <f t="shared" si="13"/>
        <v>18397128</v>
      </c>
      <c r="S17" s="41">
        <f t="shared" si="13"/>
        <v>0</v>
      </c>
      <c r="T17" s="41">
        <f t="shared" si="13"/>
        <v>0</v>
      </c>
      <c r="U17" s="76"/>
      <c r="V17" s="66"/>
      <c r="W17" s="65"/>
      <c r="X17" s="79"/>
      <c r="Y17" s="80"/>
      <c r="Z17" s="80"/>
      <c r="AA17" s="80"/>
      <c r="AB17" s="79"/>
      <c r="AC17" s="79"/>
    </row>
    <row r="18" spans="1:29" s="39" customFormat="1" ht="34.5" customHeight="1" x14ac:dyDescent="0.5">
      <c r="A18" s="7"/>
      <c r="B18" s="44" t="s">
        <v>43</v>
      </c>
      <c r="C18" s="44" t="s">
        <v>44</v>
      </c>
      <c r="D18" s="45">
        <v>0</v>
      </c>
      <c r="E18" s="45"/>
      <c r="F18" s="45"/>
      <c r="G18" s="45"/>
      <c r="H18" s="45">
        <v>179759991</v>
      </c>
      <c r="I18" s="83">
        <f t="shared" si="8"/>
        <v>179759991</v>
      </c>
      <c r="J18" s="45">
        <f t="shared" si="9"/>
        <v>179759991</v>
      </c>
      <c r="K18" s="45">
        <f t="shared" si="10"/>
        <v>179759991</v>
      </c>
      <c r="L18" s="86">
        <f t="shared" si="11"/>
        <v>161362863</v>
      </c>
      <c r="M18" s="84">
        <f t="shared" si="1"/>
        <v>0.89765727124452288</v>
      </c>
      <c r="N18" s="41">
        <f t="shared" si="12"/>
        <v>161362863</v>
      </c>
      <c r="O18" s="43">
        <f t="shared" si="2"/>
        <v>0.89765727124452288</v>
      </c>
      <c r="P18" s="41">
        <v>104685153</v>
      </c>
      <c r="Q18" s="45">
        <v>56677710</v>
      </c>
      <c r="R18" s="45">
        <v>18397128</v>
      </c>
      <c r="S18" s="45"/>
      <c r="T18" s="45"/>
      <c r="U18" s="76"/>
      <c r="V18" s="66"/>
      <c r="W18" s="65"/>
      <c r="X18" s="79"/>
      <c r="Y18" s="80"/>
      <c r="Z18" s="80"/>
      <c r="AA18" s="80"/>
      <c r="AB18" s="79"/>
      <c r="AC18" s="79"/>
    </row>
    <row r="19" spans="1:29" s="39" customFormat="1" ht="34.5" customHeight="1" x14ac:dyDescent="0.5">
      <c r="A19" s="7"/>
      <c r="B19" s="40" t="s">
        <v>45</v>
      </c>
      <c r="C19" s="40" t="s">
        <v>21</v>
      </c>
      <c r="D19" s="41">
        <f>+D20</f>
        <v>28993796015</v>
      </c>
      <c r="E19" s="41">
        <f t="shared" ref="E19:T19" si="14">+E20</f>
        <v>13449236800</v>
      </c>
      <c r="F19" s="41">
        <f t="shared" si="14"/>
        <v>0</v>
      </c>
      <c r="G19" s="41">
        <f t="shared" si="14"/>
        <v>216848066</v>
      </c>
      <c r="H19" s="41">
        <f t="shared" si="14"/>
        <v>1337088075</v>
      </c>
      <c r="I19" s="81">
        <f t="shared" si="14"/>
        <v>14569476809</v>
      </c>
      <c r="J19" s="41">
        <f t="shared" si="14"/>
        <v>43563272824</v>
      </c>
      <c r="K19" s="41">
        <f t="shared" si="14"/>
        <v>40725078596</v>
      </c>
      <c r="L19" s="41">
        <f t="shared" si="14"/>
        <v>35422533540</v>
      </c>
      <c r="M19" s="43">
        <f t="shared" si="1"/>
        <v>0.81312838186218461</v>
      </c>
      <c r="N19" s="41">
        <f t="shared" si="14"/>
        <v>26568202365</v>
      </c>
      <c r="O19" s="43">
        <f t="shared" si="2"/>
        <v>0.60987617877881228</v>
      </c>
      <c r="P19" s="41">
        <f t="shared" si="14"/>
        <v>16824425527</v>
      </c>
      <c r="Q19" s="41">
        <f t="shared" si="14"/>
        <v>9743776838</v>
      </c>
      <c r="R19" s="41">
        <f t="shared" si="14"/>
        <v>5302545056</v>
      </c>
      <c r="S19" s="41">
        <f t="shared" si="14"/>
        <v>2838194228</v>
      </c>
      <c r="T19" s="41">
        <f t="shared" si="14"/>
        <v>8854331175</v>
      </c>
      <c r="U19" s="76"/>
      <c r="V19" s="66"/>
      <c r="W19" s="65"/>
      <c r="X19" s="79"/>
      <c r="Y19" s="80"/>
      <c r="Z19" s="80"/>
      <c r="AA19" s="80"/>
      <c r="AB19" s="79"/>
      <c r="AC19" s="79"/>
    </row>
    <row r="20" spans="1:29" ht="34.5" customHeight="1" x14ac:dyDescent="0.5">
      <c r="A20" s="7"/>
      <c r="B20" s="40" t="s">
        <v>46</v>
      </c>
      <c r="C20" s="40" t="s">
        <v>22</v>
      </c>
      <c r="D20" s="41">
        <f>+D21+D23</f>
        <v>28993796015</v>
      </c>
      <c r="E20" s="41">
        <f t="shared" ref="E20:T20" si="15">+E21+E23</f>
        <v>13449236800</v>
      </c>
      <c r="F20" s="41">
        <f t="shared" si="15"/>
        <v>0</v>
      </c>
      <c r="G20" s="41">
        <f t="shared" si="15"/>
        <v>216848066</v>
      </c>
      <c r="H20" s="41">
        <f t="shared" si="15"/>
        <v>1337088075</v>
      </c>
      <c r="I20" s="81">
        <f t="shared" si="15"/>
        <v>14569476809</v>
      </c>
      <c r="J20" s="41">
        <f t="shared" si="15"/>
        <v>43563272824</v>
      </c>
      <c r="K20" s="41">
        <f t="shared" si="15"/>
        <v>40725078596</v>
      </c>
      <c r="L20" s="41">
        <f t="shared" si="15"/>
        <v>35422533540</v>
      </c>
      <c r="M20" s="43">
        <f t="shared" si="1"/>
        <v>0.81312838186218461</v>
      </c>
      <c r="N20" s="41">
        <f t="shared" si="15"/>
        <v>26568202365</v>
      </c>
      <c r="O20" s="43">
        <f t="shared" si="2"/>
        <v>0.60987617877881228</v>
      </c>
      <c r="P20" s="41">
        <f t="shared" si="15"/>
        <v>16824425527</v>
      </c>
      <c r="Q20" s="41">
        <f t="shared" si="15"/>
        <v>9743776838</v>
      </c>
      <c r="R20" s="41">
        <f t="shared" si="15"/>
        <v>5302545056</v>
      </c>
      <c r="S20" s="41">
        <f t="shared" si="15"/>
        <v>2838194228</v>
      </c>
      <c r="T20" s="41">
        <f t="shared" si="15"/>
        <v>8854331175</v>
      </c>
      <c r="U20" s="76"/>
    </row>
    <row r="21" spans="1:29" s="39" customFormat="1" ht="34.5" customHeight="1" x14ac:dyDescent="0.5">
      <c r="A21" s="7"/>
      <c r="B21" s="40" t="s">
        <v>47</v>
      </c>
      <c r="C21" s="40" t="s">
        <v>23</v>
      </c>
      <c r="D21" s="41">
        <f>+D22</f>
        <v>180000000</v>
      </c>
      <c r="E21" s="41">
        <f t="shared" ref="E21:T21" si="16">+E22</f>
        <v>0</v>
      </c>
      <c r="F21" s="41">
        <f t="shared" si="16"/>
        <v>0</v>
      </c>
      <c r="G21" s="41">
        <f t="shared" si="16"/>
        <v>0</v>
      </c>
      <c r="H21" s="41">
        <f t="shared" si="16"/>
        <v>0</v>
      </c>
      <c r="I21" s="81">
        <f t="shared" si="16"/>
        <v>0</v>
      </c>
      <c r="J21" s="41">
        <f t="shared" si="16"/>
        <v>180000000</v>
      </c>
      <c r="K21" s="41">
        <f t="shared" si="16"/>
        <v>180000000</v>
      </c>
      <c r="L21" s="41">
        <f t="shared" si="16"/>
        <v>57813009</v>
      </c>
      <c r="M21" s="43">
        <f t="shared" si="1"/>
        <v>0.32118338333333335</v>
      </c>
      <c r="N21" s="41">
        <f t="shared" si="16"/>
        <v>37522487</v>
      </c>
      <c r="O21" s="43">
        <f t="shared" si="2"/>
        <v>0.2084582611111111</v>
      </c>
      <c r="P21" s="41">
        <f t="shared" si="16"/>
        <v>11165472</v>
      </c>
      <c r="Q21" s="41">
        <f t="shared" si="16"/>
        <v>26357015</v>
      </c>
      <c r="R21" s="41">
        <f t="shared" si="16"/>
        <v>122186991</v>
      </c>
      <c r="S21" s="41">
        <f t="shared" si="16"/>
        <v>0</v>
      </c>
      <c r="T21" s="41">
        <f t="shared" si="16"/>
        <v>20290522</v>
      </c>
      <c r="U21" s="76"/>
      <c r="V21" s="66"/>
      <c r="W21" s="65"/>
      <c r="X21" s="79"/>
      <c r="Y21" s="80"/>
      <c r="Z21" s="80"/>
      <c r="AA21" s="80"/>
      <c r="AB21" s="79"/>
      <c r="AC21" s="79"/>
    </row>
    <row r="22" spans="1:29" ht="34.5" customHeight="1" x14ac:dyDescent="0.5">
      <c r="A22" s="7"/>
      <c r="B22" s="44" t="s">
        <v>48</v>
      </c>
      <c r="C22" s="44" t="s">
        <v>49</v>
      </c>
      <c r="D22" s="45">
        <v>180000000</v>
      </c>
      <c r="E22" s="45"/>
      <c r="F22" s="45"/>
      <c r="G22" s="45"/>
      <c r="H22" s="45"/>
      <c r="I22" s="83">
        <f t="shared" si="8"/>
        <v>0</v>
      </c>
      <c r="J22" s="45">
        <f t="shared" si="9"/>
        <v>180000000</v>
      </c>
      <c r="K22" s="45">
        <f t="shared" si="10"/>
        <v>180000000</v>
      </c>
      <c r="L22" s="86">
        <f t="shared" si="11"/>
        <v>57813009</v>
      </c>
      <c r="M22" s="84">
        <f t="shared" si="1"/>
        <v>0.32118338333333335</v>
      </c>
      <c r="N22" s="41">
        <f t="shared" si="12"/>
        <v>37522487</v>
      </c>
      <c r="O22" s="43">
        <f t="shared" si="2"/>
        <v>0.2084582611111111</v>
      </c>
      <c r="P22" s="41">
        <v>11165472</v>
      </c>
      <c r="Q22" s="45">
        <v>26357015</v>
      </c>
      <c r="R22" s="45">
        <v>122186991</v>
      </c>
      <c r="S22" s="45"/>
      <c r="T22" s="45">
        <v>20290522</v>
      </c>
      <c r="U22" s="76"/>
    </row>
    <row r="23" spans="1:29" ht="34.5" customHeight="1" x14ac:dyDescent="0.5">
      <c r="A23" s="7"/>
      <c r="B23" s="40" t="s">
        <v>50</v>
      </c>
      <c r="C23" s="40" t="s">
        <v>24</v>
      </c>
      <c r="D23" s="41">
        <f>+SUM(D24:D33)</f>
        <v>28813796015</v>
      </c>
      <c r="E23" s="41">
        <f t="shared" ref="E23:T23" si="17">+SUM(E24:E33)</f>
        <v>13449236800</v>
      </c>
      <c r="F23" s="41">
        <f t="shared" si="17"/>
        <v>0</v>
      </c>
      <c r="G23" s="41">
        <f t="shared" si="17"/>
        <v>216848066</v>
      </c>
      <c r="H23" s="41">
        <f t="shared" si="17"/>
        <v>1337088075</v>
      </c>
      <c r="I23" s="81">
        <f t="shared" si="17"/>
        <v>14569476809</v>
      </c>
      <c r="J23" s="41">
        <f t="shared" si="17"/>
        <v>43383272824</v>
      </c>
      <c r="K23" s="41">
        <f t="shared" si="17"/>
        <v>40545078596</v>
      </c>
      <c r="L23" s="41">
        <f t="shared" si="17"/>
        <v>35364720531</v>
      </c>
      <c r="M23" s="43">
        <f t="shared" si="1"/>
        <v>0.81516949342364808</v>
      </c>
      <c r="N23" s="41">
        <f t="shared" si="17"/>
        <v>26530679878</v>
      </c>
      <c r="O23" s="43">
        <f t="shared" si="2"/>
        <v>0.61154168763687644</v>
      </c>
      <c r="P23" s="41">
        <f t="shared" si="17"/>
        <v>16813260055</v>
      </c>
      <c r="Q23" s="41">
        <f t="shared" si="17"/>
        <v>9717419823</v>
      </c>
      <c r="R23" s="41">
        <f t="shared" si="17"/>
        <v>5180358065</v>
      </c>
      <c r="S23" s="41">
        <f t="shared" si="17"/>
        <v>2838194228</v>
      </c>
      <c r="T23" s="41">
        <f t="shared" si="17"/>
        <v>8834040653</v>
      </c>
      <c r="U23" s="76"/>
    </row>
    <row r="24" spans="1:29" ht="34.5" customHeight="1" x14ac:dyDescent="0.5">
      <c r="A24" s="7"/>
      <c r="B24" s="44" t="s">
        <v>51</v>
      </c>
      <c r="C24" s="44" t="s">
        <v>52</v>
      </c>
      <c r="D24" s="45">
        <v>22219996143</v>
      </c>
      <c r="E24" s="45">
        <v>6000000000</v>
      </c>
      <c r="F24" s="45"/>
      <c r="G24" s="45">
        <v>216848066</v>
      </c>
      <c r="H24" s="45">
        <v>1300000000</v>
      </c>
      <c r="I24" s="83">
        <f t="shared" si="8"/>
        <v>7083151934</v>
      </c>
      <c r="J24" s="45">
        <f t="shared" si="9"/>
        <v>29303148077</v>
      </c>
      <c r="K24" s="45">
        <f t="shared" si="10"/>
        <v>29270124407</v>
      </c>
      <c r="L24" s="45">
        <f t="shared" si="11"/>
        <v>29115801683</v>
      </c>
      <c r="M24" s="82">
        <f t="shared" si="1"/>
        <v>0.99360661204360334</v>
      </c>
      <c r="N24" s="45">
        <f t="shared" si="12"/>
        <v>22629660921</v>
      </c>
      <c r="O24" s="47">
        <f t="shared" si="2"/>
        <v>0.77226040224538162</v>
      </c>
      <c r="P24" s="45">
        <v>14715904400</v>
      </c>
      <c r="Q24" s="45">
        <v>7913756521</v>
      </c>
      <c r="R24" s="45">
        <v>154322724</v>
      </c>
      <c r="S24" s="45">
        <v>33023670</v>
      </c>
      <c r="T24" s="45">
        <v>6486140762</v>
      </c>
      <c r="U24" s="76"/>
    </row>
    <row r="25" spans="1:29" ht="34.5" customHeight="1" x14ac:dyDescent="0.5">
      <c r="A25" s="7"/>
      <c r="B25" s="44" t="s">
        <v>53</v>
      </c>
      <c r="C25" s="44" t="s">
        <v>54</v>
      </c>
      <c r="D25" s="45">
        <v>400235000</v>
      </c>
      <c r="E25" s="45"/>
      <c r="F25" s="45"/>
      <c r="G25" s="45"/>
      <c r="H25" s="45"/>
      <c r="I25" s="83">
        <f t="shared" si="8"/>
        <v>0</v>
      </c>
      <c r="J25" s="45">
        <f t="shared" si="9"/>
        <v>400235000</v>
      </c>
      <c r="K25" s="45">
        <f t="shared" si="10"/>
        <v>400235000</v>
      </c>
      <c r="L25" s="45">
        <f t="shared" si="11"/>
        <v>319145130</v>
      </c>
      <c r="M25" s="82">
        <f t="shared" ref="M25:M33" si="18">L25/J25</f>
        <v>0.79739435581595808</v>
      </c>
      <c r="N25" s="45">
        <f t="shared" si="12"/>
        <v>267445129</v>
      </c>
      <c r="O25" s="47">
        <f t="shared" ref="O25:O33" si="19">+N25/J25</f>
        <v>0.66822024310717454</v>
      </c>
      <c r="P25" s="45">
        <v>177320645</v>
      </c>
      <c r="Q25" s="45">
        <v>90124484</v>
      </c>
      <c r="R25" s="45">
        <v>81089870</v>
      </c>
      <c r="S25" s="45"/>
      <c r="T25" s="45">
        <v>51700001</v>
      </c>
      <c r="U25" s="76"/>
    </row>
    <row r="26" spans="1:29" ht="34.5" customHeight="1" x14ac:dyDescent="0.5">
      <c r="A26" s="7"/>
      <c r="B26" s="44" t="s">
        <v>55</v>
      </c>
      <c r="C26" s="44" t="s">
        <v>56</v>
      </c>
      <c r="D26" s="45">
        <v>1000000000</v>
      </c>
      <c r="E26" s="45">
        <v>7449236800</v>
      </c>
      <c r="F26" s="45"/>
      <c r="G26" s="45"/>
      <c r="H26" s="45"/>
      <c r="I26" s="83">
        <f t="shared" si="8"/>
        <v>7449236800</v>
      </c>
      <c r="J26" s="45">
        <f t="shared" si="9"/>
        <v>8449236800</v>
      </c>
      <c r="K26" s="45">
        <f t="shared" si="10"/>
        <v>8448815812</v>
      </c>
      <c r="L26" s="45">
        <f t="shared" si="11"/>
        <v>4066098308</v>
      </c>
      <c r="M26" s="82">
        <f t="shared" si="18"/>
        <v>0.48123853127184218</v>
      </c>
      <c r="N26" s="45">
        <f t="shared" si="12"/>
        <v>2109898418</v>
      </c>
      <c r="O26" s="47">
        <f t="shared" si="19"/>
        <v>0.24971467458457314</v>
      </c>
      <c r="P26" s="45">
        <v>1454003529</v>
      </c>
      <c r="Q26" s="45">
        <v>655894889</v>
      </c>
      <c r="R26" s="45">
        <v>4382717504</v>
      </c>
      <c r="S26" s="45">
        <v>420988</v>
      </c>
      <c r="T26" s="45">
        <v>1956199890</v>
      </c>
      <c r="U26" s="76"/>
    </row>
    <row r="27" spans="1:29" ht="34.5" customHeight="1" x14ac:dyDescent="0.5">
      <c r="A27" s="7"/>
      <c r="B27" s="44" t="s">
        <v>57</v>
      </c>
      <c r="C27" s="44" t="s">
        <v>58</v>
      </c>
      <c r="D27" s="45">
        <v>83726812</v>
      </c>
      <c r="E27" s="45"/>
      <c r="F27" s="45"/>
      <c r="G27" s="45"/>
      <c r="H27" s="45"/>
      <c r="I27" s="83">
        <f t="shared" si="8"/>
        <v>0</v>
      </c>
      <c r="J27" s="45">
        <f t="shared" si="9"/>
        <v>83726812</v>
      </c>
      <c r="K27" s="45">
        <f t="shared" si="10"/>
        <v>83626000</v>
      </c>
      <c r="L27" s="45">
        <f t="shared" si="11"/>
        <v>38834938</v>
      </c>
      <c r="M27" s="82">
        <f t="shared" si="18"/>
        <v>0.46382917338355123</v>
      </c>
      <c r="N27" s="45">
        <f t="shared" si="12"/>
        <v>38834938</v>
      </c>
      <c r="O27" s="47">
        <f t="shared" si="19"/>
        <v>0.46382917338355123</v>
      </c>
      <c r="P27" s="45">
        <v>10640000</v>
      </c>
      <c r="Q27" s="45">
        <v>28194938</v>
      </c>
      <c r="R27" s="45">
        <v>44791062</v>
      </c>
      <c r="S27" s="45">
        <v>100812</v>
      </c>
      <c r="T27" s="45"/>
      <c r="U27" s="76"/>
    </row>
    <row r="28" spans="1:29" ht="34.5" customHeight="1" x14ac:dyDescent="0.5">
      <c r="A28" s="7"/>
      <c r="B28" s="44" t="s">
        <v>59</v>
      </c>
      <c r="C28" s="44" t="s">
        <v>60</v>
      </c>
      <c r="D28" s="45">
        <v>4090001179</v>
      </c>
      <c r="E28" s="45"/>
      <c r="F28" s="45"/>
      <c r="G28" s="45"/>
      <c r="H28" s="45"/>
      <c r="I28" s="83">
        <f t="shared" si="8"/>
        <v>0</v>
      </c>
      <c r="J28" s="45">
        <f t="shared" si="9"/>
        <v>4090001179</v>
      </c>
      <c r="K28" s="45">
        <f t="shared" si="10"/>
        <v>1612366500</v>
      </c>
      <c r="L28" s="45">
        <f t="shared" si="11"/>
        <v>1159642824</v>
      </c>
      <c r="M28" s="82">
        <f t="shared" si="18"/>
        <v>0.28353117107988979</v>
      </c>
      <c r="N28" s="45">
        <f t="shared" si="12"/>
        <v>1159642824</v>
      </c>
      <c r="O28" s="47">
        <f t="shared" si="19"/>
        <v>0.28353117107988979</v>
      </c>
      <c r="P28" s="45">
        <v>359600000</v>
      </c>
      <c r="Q28" s="45">
        <v>800042824</v>
      </c>
      <c r="R28" s="45">
        <v>452723676</v>
      </c>
      <c r="S28" s="45">
        <v>2477634679</v>
      </c>
      <c r="T28" s="45"/>
      <c r="U28" s="76"/>
    </row>
    <row r="29" spans="1:29" ht="34.5" customHeight="1" x14ac:dyDescent="0.5">
      <c r="A29" s="7"/>
      <c r="B29" s="44" t="s">
        <v>61</v>
      </c>
      <c r="C29" s="44" t="s">
        <v>62</v>
      </c>
      <c r="D29" s="45">
        <v>350000000</v>
      </c>
      <c r="E29" s="45"/>
      <c r="F29" s="45"/>
      <c r="G29" s="45"/>
      <c r="H29" s="45"/>
      <c r="I29" s="83">
        <f t="shared" si="8"/>
        <v>0</v>
      </c>
      <c r="J29" s="45">
        <f t="shared" si="9"/>
        <v>350000000</v>
      </c>
      <c r="K29" s="45">
        <f t="shared" si="10"/>
        <v>322985921</v>
      </c>
      <c r="L29" s="45">
        <f t="shared" si="11"/>
        <v>322985921</v>
      </c>
      <c r="M29" s="82">
        <f t="shared" si="18"/>
        <v>0.92281691714285718</v>
      </c>
      <c r="N29" s="45">
        <f t="shared" si="12"/>
        <v>114325026</v>
      </c>
      <c r="O29" s="47">
        <f t="shared" si="19"/>
        <v>0.32664293142857143</v>
      </c>
      <c r="P29" s="45">
        <v>22985921</v>
      </c>
      <c r="Q29" s="45">
        <v>91339105</v>
      </c>
      <c r="R29" s="45"/>
      <c r="S29" s="45">
        <v>27014079</v>
      </c>
      <c r="T29" s="45">
        <v>208660895</v>
      </c>
      <c r="U29" s="76"/>
    </row>
    <row r="30" spans="1:29" ht="34.5" customHeight="1" x14ac:dyDescent="0.5">
      <c r="A30" s="7"/>
      <c r="B30" s="44" t="s">
        <v>63</v>
      </c>
      <c r="C30" s="44" t="s">
        <v>64</v>
      </c>
      <c r="D30" s="45">
        <v>300000000</v>
      </c>
      <c r="E30" s="45"/>
      <c r="F30" s="45"/>
      <c r="G30" s="45"/>
      <c r="H30" s="45"/>
      <c r="I30" s="83">
        <f t="shared" si="8"/>
        <v>0</v>
      </c>
      <c r="J30" s="45">
        <f t="shared" si="9"/>
        <v>300000000</v>
      </c>
      <c r="K30" s="45">
        <f t="shared" si="10"/>
        <v>300000000</v>
      </c>
      <c r="L30" s="45">
        <f t="shared" ref="L30:L33" si="20">+P30+Q30+T30</f>
        <v>288123652</v>
      </c>
      <c r="M30" s="82">
        <f t="shared" si="18"/>
        <v>0.96041217333333329</v>
      </c>
      <c r="N30" s="45">
        <f t="shared" ref="N30:N33" si="21">+P30+Q30</f>
        <v>156784547</v>
      </c>
      <c r="O30" s="47">
        <f t="shared" si="19"/>
        <v>0.52261515666666669</v>
      </c>
      <c r="P30" s="45">
        <v>18717485</v>
      </c>
      <c r="Q30" s="45">
        <v>138067062</v>
      </c>
      <c r="R30" s="45">
        <v>11876348</v>
      </c>
      <c r="S30" s="45"/>
      <c r="T30" s="45">
        <v>131339105</v>
      </c>
      <c r="U30" s="76"/>
    </row>
    <row r="31" spans="1:29" ht="34.5" customHeight="1" x14ac:dyDescent="0.5">
      <c r="A31" s="7"/>
      <c r="B31" s="44" t="s">
        <v>65</v>
      </c>
      <c r="C31" s="44" t="s">
        <v>66</v>
      </c>
      <c r="D31" s="45">
        <v>69836881</v>
      </c>
      <c r="E31" s="45"/>
      <c r="F31" s="45"/>
      <c r="G31" s="45"/>
      <c r="H31" s="45"/>
      <c r="I31" s="83">
        <f t="shared" ref="I31:I33" si="22">+E31-F31-G31+H31</f>
        <v>0</v>
      </c>
      <c r="J31" s="45">
        <f t="shared" ref="J31:J33" si="23">+D31+I31</f>
        <v>69836881</v>
      </c>
      <c r="K31" s="45">
        <f t="shared" ref="K31:K33" si="24">+J31-S31</f>
        <v>69836881</v>
      </c>
      <c r="L31" s="45">
        <f t="shared" si="20"/>
        <v>17000000</v>
      </c>
      <c r="M31" s="82">
        <f t="shared" si="18"/>
        <v>0.24342438775294103</v>
      </c>
      <c r="N31" s="45">
        <f t="shared" si="21"/>
        <v>17000000</v>
      </c>
      <c r="O31" s="47">
        <f t="shared" si="19"/>
        <v>0.24342438775294103</v>
      </c>
      <c r="P31" s="45">
        <v>17000000</v>
      </c>
      <c r="Q31" s="45"/>
      <c r="R31" s="45">
        <v>52836881</v>
      </c>
      <c r="S31" s="45"/>
      <c r="T31" s="45"/>
      <c r="U31" s="76"/>
    </row>
    <row r="32" spans="1:29" ht="34.5" customHeight="1" x14ac:dyDescent="0.5">
      <c r="A32" s="7"/>
      <c r="B32" s="44" t="s">
        <v>67</v>
      </c>
      <c r="C32" s="44" t="s">
        <v>68</v>
      </c>
      <c r="D32" s="45">
        <v>0</v>
      </c>
      <c r="E32" s="45"/>
      <c r="F32" s="45"/>
      <c r="G32" s="45"/>
      <c r="H32" s="45">
        <v>37088075</v>
      </c>
      <c r="I32" s="83">
        <f t="shared" si="22"/>
        <v>37088075</v>
      </c>
      <c r="J32" s="45">
        <f t="shared" si="23"/>
        <v>37088075</v>
      </c>
      <c r="K32" s="45">
        <f t="shared" si="24"/>
        <v>37088075</v>
      </c>
      <c r="L32" s="45">
        <f t="shared" si="20"/>
        <v>37088075</v>
      </c>
      <c r="M32" s="82">
        <f t="shared" si="18"/>
        <v>1</v>
      </c>
      <c r="N32" s="45">
        <f t="shared" si="21"/>
        <v>37088075</v>
      </c>
      <c r="O32" s="47">
        <f t="shared" si="19"/>
        <v>1</v>
      </c>
      <c r="P32" s="45">
        <v>37088075</v>
      </c>
      <c r="Q32" s="45"/>
      <c r="R32" s="45"/>
      <c r="S32" s="45"/>
      <c r="T32" s="45"/>
      <c r="U32" s="76"/>
    </row>
    <row r="33" spans="1:21" ht="34.5" customHeight="1" x14ac:dyDescent="0.5">
      <c r="A33" s="7"/>
      <c r="B33" s="44" t="s">
        <v>69</v>
      </c>
      <c r="C33" s="44" t="s">
        <v>70</v>
      </c>
      <c r="D33" s="45">
        <v>300000000</v>
      </c>
      <c r="E33" s="45"/>
      <c r="F33" s="45"/>
      <c r="G33" s="45"/>
      <c r="H33" s="45"/>
      <c r="I33" s="83">
        <f t="shared" si="22"/>
        <v>0</v>
      </c>
      <c r="J33" s="45">
        <f t="shared" si="23"/>
        <v>300000000</v>
      </c>
      <c r="K33" s="45">
        <f t="shared" si="24"/>
        <v>0</v>
      </c>
      <c r="L33" s="45">
        <f t="shared" si="20"/>
        <v>0</v>
      </c>
      <c r="M33" s="82">
        <f t="shared" si="18"/>
        <v>0</v>
      </c>
      <c r="N33" s="45">
        <f t="shared" si="21"/>
        <v>0</v>
      </c>
      <c r="O33" s="47">
        <f t="shared" si="19"/>
        <v>0</v>
      </c>
      <c r="P33" s="45"/>
      <c r="Q33" s="45"/>
      <c r="R33" s="45"/>
      <c r="S33" s="45">
        <v>300000000</v>
      </c>
      <c r="T33" s="45"/>
      <c r="U33" s="76"/>
    </row>
  </sheetData>
  <mergeCells count="15">
    <mergeCell ref="B3:T3"/>
    <mergeCell ref="B4:T4"/>
    <mergeCell ref="B5:T5"/>
    <mergeCell ref="B7:B8"/>
    <mergeCell ref="C7:C8"/>
    <mergeCell ref="D7:D8"/>
    <mergeCell ref="E7:I7"/>
    <mergeCell ref="J7:J8"/>
    <mergeCell ref="K7:K8"/>
    <mergeCell ref="L7:O7"/>
    <mergeCell ref="P7:P8"/>
    <mergeCell ref="Q7:Q8"/>
    <mergeCell ref="R7:T7"/>
    <mergeCell ref="L8:M8"/>
    <mergeCell ref="N8:O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Junio</vt:lpstr>
      <vt:lpstr>Septiembre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ISABEL VELEZ GALLEGO</dc:creator>
  <cp:lastModifiedBy>metrosaluddosi</cp:lastModifiedBy>
  <dcterms:created xsi:type="dcterms:W3CDTF">2024-10-29T18:11:19Z</dcterms:created>
  <dcterms:modified xsi:type="dcterms:W3CDTF">2024-10-29T18:25:43Z</dcterms:modified>
</cp:coreProperties>
</file>